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05" windowHeight="8220" tabRatio="598" activeTab="0"/>
  </bookViews>
  <sheets>
    <sheet name="2020" sheetId="1" r:id="rId1"/>
  </sheets>
  <definedNames>
    <definedName name="_xlnm.Print_Titles" localSheetId="0">'2020'!$10:$13</definedName>
    <definedName name="_xlnm.Print_Area" localSheetId="0">'2020'!$A$1:$M$124</definedName>
  </definedNames>
  <calcPr fullCalcOnLoad="1"/>
</workbook>
</file>

<file path=xl/sharedStrings.xml><?xml version="1.0" encoding="utf-8"?>
<sst xmlns="http://schemas.openxmlformats.org/spreadsheetml/2006/main" count="150" uniqueCount="142">
  <si>
    <t xml:space="preserve">                                                      </t>
  </si>
  <si>
    <t>Найменування доходів згідно із бюджетною класифікацією</t>
  </si>
  <si>
    <t>Загальний фонд</t>
  </si>
  <si>
    <t>Спеціальний фонд</t>
  </si>
  <si>
    <t>Разом уточнений  план</t>
  </si>
  <si>
    <t>Разом затверд- жений план</t>
  </si>
  <si>
    <t>13 =               (гр.3 + гр.7)</t>
  </si>
  <si>
    <t>14 =        (гр.4+гр.8)</t>
  </si>
  <si>
    <t>КБКД</t>
  </si>
  <si>
    <t>Додаток  1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</si>
  <si>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</si>
  <si>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</si>
  <si>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</si>
  <si>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5=3+4</t>
  </si>
  <si>
    <t>Виконано</t>
  </si>
  <si>
    <t>Податкові надходження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</si>
  <si>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</si>
  <si>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</si>
  <si>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</si>
  <si>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</si>
  <si>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18010500 </t>
  </si>
  <si>
    <t>Земельний податок з юридичних осіб  </t>
  </si>
  <si>
    <t>18010600 </t>
  </si>
  <si>
    <t>Орендна плата з юридичних осіб  </t>
  </si>
  <si>
    <t>18010700 </t>
  </si>
  <si>
    <t>Земельний податок з фізичних осіб  </t>
  </si>
  <si>
    <t>18010900 </t>
  </si>
  <si>
    <t>Орендна плата з фізичних осіб  </t>
  </si>
  <si>
    <t>18050000 </t>
  </si>
  <si>
    <t>Єдиний податок  </t>
  </si>
  <si>
    <t>18050400 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</si>
  <si>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</si>
  <si>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</si>
  <si>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</si>
  <si>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</si>
  <si>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</si>
  <si>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</si>
  <si>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</si>
  <si>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</si>
  <si>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 xml:space="preserve">Офіційні трансферти </t>
  </si>
  <si>
    <t>Від органів державного управління</t>
  </si>
  <si>
    <t>Субвенції</t>
  </si>
  <si>
    <t>Всього доходів</t>
  </si>
  <si>
    <t>Єдиний податок з юридичних осіб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</si>
  <si>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</si>
  <si>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</si>
  <si>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</si>
  <si>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</si>
  <si>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25020100 </t>
  </si>
  <si>
    <t>Благодійні внески, гранти та дарунки 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</si>
  <si>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</si>
  <si>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Виконання доходної частини  бюджету Воскресенської селищної ради</t>
  </si>
  <si>
    <t>Селищний  голова: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</si>
  <si>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</si>
  <si>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</si>
  <si>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</si>
  <si>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</si>
  <si>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</si>
  <si>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</si>
  <si>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</si>
  <si>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</si>
  <si>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</si>
  <si>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</si>
  <si>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</si>
  <si>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Транспортний податок з юридичних осіб</t>
  </si>
  <si>
    <t xml:space="preserve">Доходи від власності та підприємницької діяльності  </t>
  </si>
  <si>
    <t xml:space="preserve">Адміністративні штрафи та інші санкції </t>
  </si>
  <si>
    <t>Плата за надання адміністративних послуг</t>
  </si>
  <si>
    <t>Плата за надання інших адміністративних послу</t>
  </si>
  <si>
    <t>Інші неподаткові надходження</t>
  </si>
  <si>
    <t>Інші надходження</t>
  </si>
  <si>
    <t xml:space="preserve">Дотації  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</si>
  <si>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</si>
  <si>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 здоров"я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</si>
  <si>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</si>
  <si>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</si>
  <si>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</si>
  <si>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деяких видів підприємницької діяльності, що справлявся до 1 січня 2015 року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</si>
  <si>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</si>
  <si>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</si>
  <si>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</si>
  <si>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</si>
  <si>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відшкодування втрат сільськогосподарського і лісогосподарського виробництва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</si>
  <si>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</si>
  <si>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Рентна плата за спеціальне використання лісових ресурсів (крім 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</si>
  <si>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та плата за використання інших природних ресурсів</t>
  </si>
  <si>
    <t xml:space="preserve">Рентна плата за спеціальне використання лісових ресурсів 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</si>
  <si>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</si>
  <si>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</si>
  <si>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>Субвенція з державного бюджету місцевим бюджетам на формування інфраструктури об'єднаних територіальних громад</t>
  </si>
  <si>
    <t>Дотація з місцевого бюджету</t>
  </si>
  <si>
    <t>Субвенції з місцевого бюджету іншим місцевим бюджетам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</si>
  <si>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</si>
  <si>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Інші субвенції з місцевого бюджету</t>
  </si>
  <si>
    <t>Головний  бухгалтер:</t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</si>
  <si>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</si>
  <si>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</si>
  <si>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 xml:space="preserve">Податки на доходи, податки на прибуток, податки на збільшення ринкової вартості  </t>
  </si>
  <si>
    <t>19010000 </t>
  </si>
  <si>
    <t>Екологічний податок </t>
  </si>
  <si>
    <r>
      <t>19000000</t>
    </r>
    <r>
      <rPr>
        <sz val="10"/>
        <color indexed="8"/>
        <rFont val="Times New Roman"/>
        <family val="1"/>
      </rPr>
      <t> </t>
    </r>
  </si>
  <si>
    <r>
      <t>Інші податки та збори</t>
    </r>
    <r>
      <rPr>
        <sz val="10"/>
        <color indexed="8"/>
        <rFont val="Times New Roman"/>
        <family val="1"/>
      </rPr>
      <t> </t>
    </r>
  </si>
  <si>
    <r>
      <t>25020000</t>
    </r>
    <r>
      <rPr>
        <i/>
        <sz val="10"/>
        <color indexed="8"/>
        <rFont val="Times New Roman"/>
        <family val="1"/>
      </rPr>
      <t> </t>
    </r>
  </si>
  <si>
    <r>
      <t>Інші джерела власних надходжень бюджетних установ</t>
    </r>
    <r>
      <rPr>
        <i/>
        <sz val="10"/>
        <color indexed="8"/>
        <rFont val="Times New Roman"/>
        <family val="1"/>
      </rPr>
      <t xml:space="preserve">  </t>
    </r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</si>
  <si>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</si>
  <si>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</si>
  <si>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Надходження від продажу основного капіталу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</si>
  <si>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</si>
  <si>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</si>
  <si>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 xml:space="preserve">Цільові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</si>
  <si>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</si>
  <si>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</si>
  <si>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 з місцевого бюджету на здійснення переданних видатків у галузі охорони здоров'я за рахунок  коштів медичної субвенцииії</t>
  </si>
  <si>
    <t>Субвенція из місцевого бюджету на фінансовое забеспечення будівництва, реконструкцииії, ремонтау та утримання   автомобільних доріг загального використання місцевого значення, вулиць та доріг комунальної власності в населенных пунктах за рахунок   відповідної субвенції з державного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</si>
  <si>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</si>
  <si>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</si>
  <si>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</si>
  <si>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 здоров`я</t>
  </si>
  <si>
    <t>Дотація  з місцевого бюджету за рахунок стабилизаційної дотації  з державного бюджета</t>
  </si>
  <si>
    <t>Разом за  І квартал 2020 р.</t>
  </si>
  <si>
    <t>аналогічний період минулого року</t>
  </si>
  <si>
    <t>Надходження коштів пайової участі у розвитку інфраструктури населеного пункту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</si>
  <si>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</si>
  <si>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Олександр ШАПОВАЛОВ</t>
  </si>
  <si>
    <t>Наталія ЧЕРНЕНКО</t>
  </si>
  <si>
    <t>план відповідного періоду</t>
  </si>
  <si>
    <t>10=8+9</t>
  </si>
  <si>
    <t>відхилення до аналогічного періоду минулого року</t>
  </si>
  <si>
    <t>11=4-10</t>
  </si>
  <si>
    <t>(грн.)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</si>
  <si>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</si>
  <si>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виконання загальний фонд %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</si>
  <si>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</si>
  <si>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</si>
  <si>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Разом за  І квартал 2021 р.</t>
  </si>
  <si>
    <t xml:space="preserve">до  рішення Воскресенської селищної ради "Про затвердження звіту про виконання селищного бюджету Воскресенської селищної ради за І квартал 2021 р." </t>
  </si>
  <si>
    <t>за  І квартал 2021р.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</si>
  <si>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</si>
  <si>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</si>
  <si>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</si>
  <si>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  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</si>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</sst>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#,##0.0"/>
    <numFmt numFmtId="199" formatCode="0.000"/>
    <numFmt numFmtId="200" formatCode="0.0"/>
    <numFmt numFmtId="201" formatCode="0.0000000"/>
    <numFmt numFmtId="202" formatCode="0.000000"/>
    <numFmt numFmtId="203" formatCode="0.00000"/>
    <numFmt numFmtId="204" formatCode="0.0000"/>
    <numFmt numFmtId="205" formatCode="#,##0.00000"/>
    <numFmt numFmtId="206" formatCode="#0.00"/>
  </numFmts>
  <fonts count="5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8"/>
      <name val="Times New Roman Cyr"/>
      <family val="1"/>
    </font>
    <font>
      <i/>
      <sz val="8"/>
      <name val="Times New Roman Cyr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top"/>
    </xf>
    <xf numFmtId="192" fontId="1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top" wrapText="1"/>
    </xf>
    <xf numFmtId="192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92" fontId="5" fillId="33" borderId="0" xfId="0" applyNumberFormat="1" applyFont="1" applyFill="1" applyAlignment="1">
      <alignment vertical="top"/>
    </xf>
    <xf numFmtId="2" fontId="4" fillId="33" borderId="0" xfId="0" applyNumberFormat="1" applyFont="1" applyFill="1" applyAlignment="1">
      <alignment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vertical="top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206" fontId="0" fillId="0" borderId="10" xfId="0" applyNumberForma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06" fontId="2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1"/>
  <sheetViews>
    <sheetView tabSelected="1" view="pageBreakPreview" zoomScaleNormal="75" zoomScaleSheetLayoutView="100" zoomScalePageLayoutView="0" workbookViewId="0" topLeftCell="A31">
      <selection activeCell="G20" sqref="G20"/>
    </sheetView>
  </sheetViews>
  <sheetFormatPr defaultColWidth="9.00390625" defaultRowHeight="12.75"/>
  <cols>
    <col min="1" max="1" width="9.375" style="2" customWidth="1"/>
    <col min="2" max="2" width="47.75390625" style="3" customWidth="1"/>
    <col min="3" max="3" width="14.875" style="4" customWidth="1"/>
    <col min="4" max="4" width="12.25390625" style="4" customWidth="1"/>
    <col min="5" max="5" width="13.75390625" style="4" hidden="1" customWidth="1"/>
    <col min="6" max="6" width="16.25390625" style="4" hidden="1" customWidth="1"/>
    <col min="7" max="7" width="14.375" style="4" customWidth="1"/>
    <col min="8" max="8" width="14.875" style="4" bestFit="1" customWidth="1"/>
    <col min="9" max="9" width="11.75390625" style="4" customWidth="1"/>
    <col min="10" max="10" width="15.875" style="4" customWidth="1"/>
    <col min="11" max="11" width="12.75390625" style="4" customWidth="1"/>
    <col min="12" max="12" width="14.625" style="4" customWidth="1"/>
    <col min="13" max="13" width="14.875" style="4" customWidth="1"/>
    <col min="14" max="16384" width="9.125" style="4" customWidth="1"/>
  </cols>
  <sheetData>
    <row r="1" spans="1:7" ht="10.5" customHeight="1">
      <c r="A1" s="2" t="s">
        <v>0</v>
      </c>
      <c r="D1" s="17" t="s">
        <v>9</v>
      </c>
      <c r="E1" s="17"/>
      <c r="F1" s="17"/>
      <c r="G1" s="17"/>
    </row>
    <row r="2" spans="4:7" ht="48.75" customHeight="1">
      <c r="D2" s="90" t="s">
        <v>135</v>
      </c>
      <c r="E2" s="90"/>
      <c r="F2" s="90"/>
      <c r="G2" s="90"/>
    </row>
    <row r="3" spans="4:7" ht="11.25" customHeight="1">
      <c r="D3" s="17"/>
      <c r="E3" s="17"/>
      <c r="F3" s="17"/>
      <c r="G3" s="17"/>
    </row>
    <row r="4" ht="15.75" hidden="1"/>
    <row r="5" spans="1:6" ht="15.75">
      <c r="A5" s="91" t="s">
        <v>51</v>
      </c>
      <c r="B5" s="91"/>
      <c r="C5" s="91"/>
      <c r="D5" s="91"/>
      <c r="E5" s="91"/>
      <c r="F5" s="5"/>
    </row>
    <row r="6" spans="1:6" ht="15.75">
      <c r="A6" s="91" t="s">
        <v>136</v>
      </c>
      <c r="B6" s="91"/>
      <c r="C6" s="91"/>
      <c r="D6" s="91"/>
      <c r="E6" s="91"/>
      <c r="F6" s="5"/>
    </row>
    <row r="7" ht="12" customHeight="1">
      <c r="G7" s="17" t="s">
        <v>129</v>
      </c>
    </row>
    <row r="8" ht="15.75" hidden="1"/>
    <row r="9" ht="15.75" hidden="1"/>
    <row r="10" spans="1:13" s="6" customFormat="1" ht="26.25" customHeight="1">
      <c r="A10" s="86" t="s">
        <v>8</v>
      </c>
      <c r="B10" s="86" t="s">
        <v>1</v>
      </c>
      <c r="C10" s="86" t="s">
        <v>14</v>
      </c>
      <c r="D10" s="86"/>
      <c r="E10" s="86" t="s">
        <v>5</v>
      </c>
      <c r="F10" s="86" t="s">
        <v>4</v>
      </c>
      <c r="G10" s="86" t="s">
        <v>134</v>
      </c>
      <c r="H10" s="89" t="s">
        <v>125</v>
      </c>
      <c r="I10" s="89" t="s">
        <v>131</v>
      </c>
      <c r="J10" s="95" t="s">
        <v>120</v>
      </c>
      <c r="K10" s="95"/>
      <c r="L10" s="95"/>
      <c r="M10" s="92" t="s">
        <v>127</v>
      </c>
    </row>
    <row r="11" spans="1:13" s="6" customFormat="1" ht="30" customHeight="1">
      <c r="A11" s="86"/>
      <c r="B11" s="86"/>
      <c r="C11" s="86" t="s">
        <v>2</v>
      </c>
      <c r="D11" s="86" t="s">
        <v>3</v>
      </c>
      <c r="E11" s="86"/>
      <c r="F11" s="86"/>
      <c r="G11" s="87"/>
      <c r="H11" s="89"/>
      <c r="I11" s="89"/>
      <c r="J11" s="86" t="s">
        <v>2</v>
      </c>
      <c r="K11" s="86" t="s">
        <v>3</v>
      </c>
      <c r="L11" s="86" t="s">
        <v>119</v>
      </c>
      <c r="M11" s="93"/>
    </row>
    <row r="12" spans="1:13" s="7" customFormat="1" ht="15.75">
      <c r="A12" s="86"/>
      <c r="B12" s="86"/>
      <c r="C12" s="87"/>
      <c r="D12" s="87"/>
      <c r="E12" s="86"/>
      <c r="F12" s="86"/>
      <c r="G12" s="87"/>
      <c r="H12" s="89"/>
      <c r="I12" s="89"/>
      <c r="J12" s="87"/>
      <c r="K12" s="87"/>
      <c r="L12" s="87"/>
      <c r="M12" s="94"/>
    </row>
    <row r="13" spans="1:13" s="8" customFormat="1" ht="11.25" customHeight="1">
      <c r="A13" s="38">
        <v>1</v>
      </c>
      <c r="B13" s="39">
        <v>2</v>
      </c>
      <c r="C13" s="38">
        <v>3</v>
      </c>
      <c r="D13" s="38">
        <v>4</v>
      </c>
      <c r="E13" s="39" t="s">
        <v>6</v>
      </c>
      <c r="F13" s="39" t="s">
        <v>7</v>
      </c>
      <c r="G13" s="39" t="s">
        <v>13</v>
      </c>
      <c r="H13" s="42">
        <v>6</v>
      </c>
      <c r="I13" s="43">
        <v>7</v>
      </c>
      <c r="J13" s="42">
        <v>8</v>
      </c>
      <c r="K13" s="42">
        <v>9</v>
      </c>
      <c r="L13" s="42" t="s">
        <v>126</v>
      </c>
      <c r="M13" s="42" t="s">
        <v>128</v>
      </c>
    </row>
    <row r="14" spans="1:7" ht="5.25" customHeight="1">
      <c r="A14" s="88"/>
      <c r="B14" s="88"/>
      <c r="C14" s="88"/>
      <c r="D14" s="88"/>
      <c r="E14" s="88"/>
      <c r="F14" s="18"/>
      <c r="G14" s="19"/>
    </row>
    <row r="15" spans="1:13" s="9" customFormat="1" ht="15.75">
      <c r="A15" s="20">
        <v>10000000</v>
      </c>
      <c r="B15" s="21" t="s">
        <v>15</v>
      </c>
      <c r="C15" s="44">
        <f>+C16+C24+C29+C35+C53</f>
        <v>6845751.6</v>
      </c>
      <c r="D15" s="44">
        <f>+D16+D24+D29+D35+D53</f>
        <v>10251.14</v>
      </c>
      <c r="E15" s="44">
        <f>E29+E35+E53+E17+E22</f>
        <v>0</v>
      </c>
      <c r="F15" s="44">
        <f>F29+F35+F53+F17+F22</f>
        <v>0</v>
      </c>
      <c r="G15" s="44">
        <f aca="true" t="shared" si="0" ref="G15:G56">SUM(C15:F15)</f>
        <v>6856002.739999999</v>
      </c>
      <c r="H15" s="44">
        <f>+H16+H24+H29+H35+H53</f>
        <v>5786046</v>
      </c>
      <c r="I15" s="44">
        <f aca="true" t="shared" si="1" ref="I15:I21">+C15/H15*100</f>
        <v>118.31484920790467</v>
      </c>
      <c r="J15" s="44">
        <f>+J16+J24+J29+J35+J53</f>
        <v>4319500.959999999</v>
      </c>
      <c r="K15" s="44">
        <f>+K16+K24+K29+K35+K53</f>
        <v>3747.66</v>
      </c>
      <c r="L15" s="44">
        <f aca="true" t="shared" si="2" ref="L15:L56">SUM(J15:K15)</f>
        <v>4323248.619999999</v>
      </c>
      <c r="M15" s="44">
        <f>+G15-L15</f>
        <v>2532754.12</v>
      </c>
    </row>
    <row r="16" spans="1:13" s="9" customFormat="1" ht="25.5">
      <c r="A16" s="20">
        <v>11000000</v>
      </c>
      <c r="B16" s="26" t="s">
        <v>97</v>
      </c>
      <c r="C16" s="44">
        <f>+C17+C22</f>
        <v>3127097.73</v>
      </c>
      <c r="D16" s="44">
        <f>+D17+D22</f>
        <v>0</v>
      </c>
      <c r="E16" s="44"/>
      <c r="F16" s="44"/>
      <c r="G16" s="44">
        <f t="shared" si="0"/>
        <v>3127097.73</v>
      </c>
      <c r="H16" s="44">
        <f>+H17+H22</f>
        <v>4409888</v>
      </c>
      <c r="I16" s="44">
        <f t="shared" si="1"/>
        <v>70.9110464936978</v>
      </c>
      <c r="J16" s="44">
        <f>+J17+J22</f>
        <v>2164490.78</v>
      </c>
      <c r="K16" s="44">
        <f>+K17+K22</f>
        <v>0</v>
      </c>
      <c r="L16" s="44">
        <f t="shared" si="2"/>
        <v>2164490.78</v>
      </c>
      <c r="M16" s="44">
        <f aca="true" t="shared" si="3" ref="M16:M83">+G16-L16</f>
        <v>962606.9500000002</v>
      </c>
    </row>
    <row r="17" spans="1:13" s="9" customFormat="1" ht="15.75">
      <c r="A17" s="22">
        <v>11010000</v>
      </c>
      <c r="B17" s="27" t="s">
        <v>53</v>
      </c>
      <c r="C17" s="45">
        <f>SUM(C18:C21)</f>
        <v>3122880.73</v>
      </c>
      <c r="D17" s="45">
        <f>SUM(D18:D21)</f>
        <v>0</v>
      </c>
      <c r="E17" s="45">
        <f>SUM(E18:E21)</f>
        <v>0</v>
      </c>
      <c r="F17" s="45">
        <f>SUM(F18:F21)</f>
        <v>0</v>
      </c>
      <c r="G17" s="44">
        <f t="shared" si="0"/>
        <v>3122880.73</v>
      </c>
      <c r="H17" s="45">
        <f>SUM(H18:H21)</f>
        <v>4409888</v>
      </c>
      <c r="I17" s="44">
        <f t="shared" si="1"/>
        <v>70.81542048233425</v>
      </c>
      <c r="J17" s="45">
        <f>SUM(J18:J21)</f>
        <v>2157922.78</v>
      </c>
      <c r="K17" s="45">
        <f>SUM(K18:K21)</f>
        <v>0</v>
      </c>
      <c r="L17" s="44">
        <f t="shared" si="2"/>
        <v>2157922.78</v>
      </c>
      <c r="M17" s="44">
        <f t="shared" si="3"/>
        <v>964957.9500000002</v>
      </c>
    </row>
    <row r="18" spans="1:13" s="9" customFormat="1" ht="35.25" customHeight="1">
      <c r="A18" s="24">
        <v>11010100</v>
      </c>
      <c r="B18" s="28" t="s">
        <v>54</v>
      </c>
      <c r="C18" s="46">
        <v>2877123.16</v>
      </c>
      <c r="D18" s="46">
        <v>0</v>
      </c>
      <c r="E18" s="44"/>
      <c r="F18" s="44"/>
      <c r="G18" s="44">
        <f t="shared" si="0"/>
        <v>2877123.16</v>
      </c>
      <c r="H18" s="47">
        <v>4015607</v>
      </c>
      <c r="I18" s="44">
        <f t="shared" si="1"/>
        <v>71.6485243700392</v>
      </c>
      <c r="J18" s="46">
        <v>1912940.05</v>
      </c>
      <c r="K18" s="46">
        <v>0</v>
      </c>
      <c r="L18" s="44">
        <f t="shared" si="2"/>
        <v>1912940.05</v>
      </c>
      <c r="M18" s="44">
        <f t="shared" si="3"/>
        <v>964183.1100000001</v>
      </c>
    </row>
    <row r="19" spans="1:13" s="9" customFormat="1" ht="65.25" customHeight="1">
      <c r="A19" s="24">
        <v>11010200</v>
      </c>
      <c r="B19" s="25" t="s">
        <v>55</v>
      </c>
      <c r="C19" s="46">
        <v>91478.25</v>
      </c>
      <c r="D19" s="46">
        <v>0</v>
      </c>
      <c r="E19" s="44"/>
      <c r="F19" s="44"/>
      <c r="G19" s="44">
        <f t="shared" si="0"/>
        <v>91478.25</v>
      </c>
      <c r="H19" s="47">
        <v>88000</v>
      </c>
      <c r="I19" s="44">
        <f t="shared" si="1"/>
        <v>103.9525568181818</v>
      </c>
      <c r="J19" s="46">
        <v>85886.58</v>
      </c>
      <c r="K19" s="46">
        <v>0</v>
      </c>
      <c r="L19" s="44">
        <f t="shared" si="2"/>
        <v>85886.58</v>
      </c>
      <c r="M19" s="44">
        <f t="shared" si="3"/>
        <v>5591.669999999998</v>
      </c>
    </row>
    <row r="20" spans="1:13" s="9" customFormat="1" ht="36" customHeight="1">
      <c r="A20" s="24">
        <v>11010400</v>
      </c>
      <c r="B20" s="25" t="s">
        <v>56</v>
      </c>
      <c r="C20" s="46">
        <v>105732.25</v>
      </c>
      <c r="D20" s="46">
        <v>0</v>
      </c>
      <c r="E20" s="44"/>
      <c r="F20" s="44"/>
      <c r="G20" s="44">
        <f t="shared" si="0"/>
        <v>105732.25</v>
      </c>
      <c r="H20" s="47">
        <v>209624</v>
      </c>
      <c r="I20" s="44">
        <f t="shared" si="1"/>
        <v>50.439000305308554</v>
      </c>
      <c r="J20" s="46">
        <v>119710.29</v>
      </c>
      <c r="K20" s="46">
        <v>0</v>
      </c>
      <c r="L20" s="44">
        <f t="shared" si="2"/>
        <v>119710.29</v>
      </c>
      <c r="M20" s="44">
        <f t="shared" si="3"/>
        <v>-13978.039999999994</v>
      </c>
    </row>
    <row r="21" spans="1:13" s="9" customFormat="1" ht="28.5" customHeight="1">
      <c r="A21" s="24">
        <v>11010500</v>
      </c>
      <c r="B21" s="25" t="s">
        <v>57</v>
      </c>
      <c r="C21" s="46">
        <v>48547.07</v>
      </c>
      <c r="D21" s="46">
        <v>0</v>
      </c>
      <c r="E21" s="44"/>
      <c r="F21" s="44"/>
      <c r="G21" s="44">
        <f t="shared" si="0"/>
        <v>48547.07</v>
      </c>
      <c r="H21" s="47">
        <v>96657</v>
      </c>
      <c r="I21" s="44">
        <f t="shared" si="1"/>
        <v>50.22612950950267</v>
      </c>
      <c r="J21" s="46">
        <v>39385.86</v>
      </c>
      <c r="K21" s="46">
        <v>0</v>
      </c>
      <c r="L21" s="44">
        <f t="shared" si="2"/>
        <v>39385.86</v>
      </c>
      <c r="M21" s="44">
        <f t="shared" si="3"/>
        <v>9161.21</v>
      </c>
    </row>
    <row r="22" spans="1:13" s="9" customFormat="1" ht="14.25" customHeight="1">
      <c r="A22" s="22">
        <v>11020000</v>
      </c>
      <c r="B22" s="23" t="s">
        <v>58</v>
      </c>
      <c r="C22" s="45">
        <f>C23</f>
        <v>4217</v>
      </c>
      <c r="D22" s="45">
        <f>D23</f>
        <v>0</v>
      </c>
      <c r="E22" s="45"/>
      <c r="F22" s="45"/>
      <c r="G22" s="44">
        <f t="shared" si="0"/>
        <v>4217</v>
      </c>
      <c r="H22" s="45">
        <f>H23</f>
        <v>0</v>
      </c>
      <c r="I22" s="44">
        <v>0</v>
      </c>
      <c r="J22" s="45">
        <f>J23</f>
        <v>6568</v>
      </c>
      <c r="K22" s="45">
        <f>K23</f>
        <v>0</v>
      </c>
      <c r="L22" s="44">
        <f t="shared" si="2"/>
        <v>6568</v>
      </c>
      <c r="M22" s="44">
        <f t="shared" si="3"/>
        <v>-2351</v>
      </c>
    </row>
    <row r="23" spans="1:13" s="9" customFormat="1" ht="26.25" customHeight="1">
      <c r="A23" s="24">
        <v>11020200</v>
      </c>
      <c r="B23" s="25" t="s">
        <v>59</v>
      </c>
      <c r="C23" s="46">
        <v>4217</v>
      </c>
      <c r="D23" s="46">
        <v>0</v>
      </c>
      <c r="E23" s="44"/>
      <c r="F23" s="44"/>
      <c r="G23" s="44">
        <f t="shared" si="0"/>
        <v>4217</v>
      </c>
      <c r="H23" s="47">
        <v>0</v>
      </c>
      <c r="I23" s="44">
        <v>0</v>
      </c>
      <c r="J23" s="46">
        <v>6568</v>
      </c>
      <c r="K23" s="46">
        <v>0</v>
      </c>
      <c r="L23" s="44">
        <f t="shared" si="2"/>
        <v>6568</v>
      </c>
      <c r="M23" s="44">
        <f t="shared" si="3"/>
        <v>-2351</v>
      </c>
    </row>
    <row r="24" spans="1:13" s="9" customFormat="1" ht="25.5" customHeight="1">
      <c r="A24" s="20">
        <v>13000000</v>
      </c>
      <c r="B24" s="21" t="s">
        <v>85</v>
      </c>
      <c r="C24" s="44">
        <f>+C25+C27</f>
        <v>907.28</v>
      </c>
      <c r="D24" s="44">
        <f>+D25</f>
        <v>0</v>
      </c>
      <c r="E24" s="44"/>
      <c r="F24" s="44"/>
      <c r="G24" s="44">
        <f t="shared" si="0"/>
        <v>907.28</v>
      </c>
      <c r="H24" s="44">
        <f>+H25+H27</f>
        <v>0</v>
      </c>
      <c r="I24" s="44">
        <v>0</v>
      </c>
      <c r="J24" s="44">
        <f>+J25+J27</f>
        <v>761.53</v>
      </c>
      <c r="K24" s="44">
        <f>+K25</f>
        <v>0</v>
      </c>
      <c r="L24" s="44">
        <f t="shared" si="2"/>
        <v>761.53</v>
      </c>
      <c r="M24" s="44">
        <f t="shared" si="3"/>
        <v>145.75</v>
      </c>
    </row>
    <row r="25" spans="1:13" s="9" customFormat="1" ht="24.75" customHeight="1">
      <c r="A25" s="22">
        <v>13010000</v>
      </c>
      <c r="B25" s="23" t="s">
        <v>86</v>
      </c>
      <c r="C25" s="45">
        <f>+C26</f>
        <v>0</v>
      </c>
      <c r="D25" s="45">
        <f>+D26</f>
        <v>0</v>
      </c>
      <c r="E25" s="45"/>
      <c r="F25" s="45"/>
      <c r="G25" s="44">
        <f t="shared" si="0"/>
        <v>0</v>
      </c>
      <c r="H25" s="45">
        <f>+H26</f>
        <v>0</v>
      </c>
      <c r="I25" s="44">
        <v>0</v>
      </c>
      <c r="J25" s="45">
        <f>+J26</f>
        <v>0</v>
      </c>
      <c r="K25" s="45">
        <f>+K26</f>
        <v>0</v>
      </c>
      <c r="L25" s="44">
        <f t="shared" si="2"/>
        <v>0</v>
      </c>
      <c r="M25" s="44">
        <f t="shared" si="3"/>
        <v>0</v>
      </c>
    </row>
    <row r="26" spans="1:13" s="9" customFormat="1" ht="48" customHeight="1">
      <c r="A26" s="24">
        <v>13010200</v>
      </c>
      <c r="B26" s="25" t="s">
        <v>84</v>
      </c>
      <c r="C26" s="46">
        <v>0</v>
      </c>
      <c r="D26" s="46">
        <v>0</v>
      </c>
      <c r="E26" s="44"/>
      <c r="F26" s="44"/>
      <c r="G26" s="44">
        <f t="shared" si="0"/>
        <v>0</v>
      </c>
      <c r="H26" s="47">
        <v>0</v>
      </c>
      <c r="I26" s="44">
        <v>0</v>
      </c>
      <c r="J26" s="46">
        <v>0</v>
      </c>
      <c r="K26" s="46">
        <v>0</v>
      </c>
      <c r="L26" s="44">
        <f t="shared" si="2"/>
        <v>0</v>
      </c>
      <c r="M26" s="44">
        <f t="shared" si="3"/>
        <v>0</v>
      </c>
    </row>
    <row r="27" spans="1:13" s="9" customFormat="1" ht="16.5" customHeight="1">
      <c r="A27" s="22">
        <v>13030000</v>
      </c>
      <c r="B27" s="23" t="s">
        <v>115</v>
      </c>
      <c r="C27" s="45">
        <f>+C28</f>
        <v>907.28</v>
      </c>
      <c r="D27" s="45">
        <f>+D28</f>
        <v>0</v>
      </c>
      <c r="E27" s="45"/>
      <c r="F27" s="45"/>
      <c r="G27" s="45">
        <f t="shared" si="0"/>
        <v>907.28</v>
      </c>
      <c r="H27" s="47">
        <v>0</v>
      </c>
      <c r="I27" s="44">
        <v>0</v>
      </c>
      <c r="J27" s="45">
        <f>+J28</f>
        <v>761.53</v>
      </c>
      <c r="K27" s="45">
        <f>+K28</f>
        <v>0</v>
      </c>
      <c r="L27" s="45">
        <f t="shared" si="2"/>
        <v>761.53</v>
      </c>
      <c r="M27" s="44">
        <f t="shared" si="3"/>
        <v>145.75</v>
      </c>
    </row>
    <row r="28" spans="1:13" s="9" customFormat="1" ht="27" customHeight="1">
      <c r="A28" s="24">
        <v>13030100</v>
      </c>
      <c r="B28" s="25" t="s">
        <v>116</v>
      </c>
      <c r="C28" s="46">
        <v>907.28</v>
      </c>
      <c r="D28" s="46">
        <v>0</v>
      </c>
      <c r="E28" s="44"/>
      <c r="F28" s="44"/>
      <c r="G28" s="44">
        <f t="shared" si="0"/>
        <v>907.28</v>
      </c>
      <c r="H28" s="47">
        <v>0</v>
      </c>
      <c r="I28" s="44">
        <v>0</v>
      </c>
      <c r="J28" s="46">
        <v>761.53</v>
      </c>
      <c r="K28" s="46">
        <v>0</v>
      </c>
      <c r="L28" s="44">
        <f t="shared" si="2"/>
        <v>761.53</v>
      </c>
      <c r="M28" s="44">
        <f t="shared" si="3"/>
        <v>145.75</v>
      </c>
    </row>
    <row r="29" spans="1:13" s="9" customFormat="1" ht="15.75">
      <c r="A29" s="20">
        <v>14000000</v>
      </c>
      <c r="B29" s="26" t="s">
        <v>16</v>
      </c>
      <c r="C29" s="44">
        <f>+C30+C32+C34</f>
        <v>427472.02</v>
      </c>
      <c r="D29" s="44">
        <f>D34+D30+D32</f>
        <v>0</v>
      </c>
      <c r="E29" s="44">
        <f>E34+E30+E32</f>
        <v>0</v>
      </c>
      <c r="F29" s="44">
        <f>F34+F30+F32</f>
        <v>0</v>
      </c>
      <c r="G29" s="44">
        <f t="shared" si="0"/>
        <v>427472.02</v>
      </c>
      <c r="H29" s="44">
        <f>+H30+H32+H34</f>
        <v>254367</v>
      </c>
      <c r="I29" s="44">
        <f aca="true" t="shared" si="4" ref="I29:I36">+C29/H29*100</f>
        <v>168.0532537632633</v>
      </c>
      <c r="J29" s="44">
        <f>+J30+J32+J34</f>
        <v>171044.28</v>
      </c>
      <c r="K29" s="44">
        <f>K34+K30+K32</f>
        <v>0</v>
      </c>
      <c r="L29" s="44">
        <f t="shared" si="2"/>
        <v>171044.28</v>
      </c>
      <c r="M29" s="44">
        <f t="shared" si="3"/>
        <v>256427.74000000002</v>
      </c>
    </row>
    <row r="30" spans="1:13" s="9" customFormat="1" ht="24" customHeight="1">
      <c r="A30" s="22">
        <v>14020000</v>
      </c>
      <c r="B30" s="27" t="s">
        <v>60</v>
      </c>
      <c r="C30" s="45">
        <f>C31</f>
        <v>63968.65</v>
      </c>
      <c r="D30" s="45">
        <f>D31</f>
        <v>0</v>
      </c>
      <c r="E30" s="45"/>
      <c r="F30" s="45"/>
      <c r="G30" s="44">
        <f t="shared" si="0"/>
        <v>63968.65</v>
      </c>
      <c r="H30" s="45">
        <f>H31</f>
        <v>28000</v>
      </c>
      <c r="I30" s="44">
        <f t="shared" si="4"/>
        <v>228.4594642857143</v>
      </c>
      <c r="J30" s="45">
        <f>J31</f>
        <v>15731.57</v>
      </c>
      <c r="K30" s="45">
        <f>K31</f>
        <v>0</v>
      </c>
      <c r="L30" s="44">
        <f t="shared" si="2"/>
        <v>15731.57</v>
      </c>
      <c r="M30" s="44">
        <f t="shared" si="3"/>
        <v>48237.08</v>
      </c>
    </row>
    <row r="31" spans="1:13" s="9" customFormat="1" ht="15.75">
      <c r="A31" s="24">
        <v>14021900</v>
      </c>
      <c r="B31" s="28" t="s">
        <v>61</v>
      </c>
      <c r="C31" s="46">
        <v>63968.65</v>
      </c>
      <c r="D31" s="46">
        <v>0</v>
      </c>
      <c r="E31" s="44"/>
      <c r="F31" s="44"/>
      <c r="G31" s="44">
        <f t="shared" si="0"/>
        <v>63968.65</v>
      </c>
      <c r="H31" s="83">
        <v>28000</v>
      </c>
      <c r="I31" s="44">
        <f t="shared" si="4"/>
        <v>228.4594642857143</v>
      </c>
      <c r="J31" s="46">
        <v>15731.57</v>
      </c>
      <c r="K31" s="46">
        <v>0</v>
      </c>
      <c r="L31" s="44">
        <f t="shared" si="2"/>
        <v>15731.57</v>
      </c>
      <c r="M31" s="44">
        <f t="shared" si="3"/>
        <v>48237.08</v>
      </c>
    </row>
    <row r="32" spans="1:13" s="9" customFormat="1" ht="27" customHeight="1">
      <c r="A32" s="22">
        <v>14030000</v>
      </c>
      <c r="B32" s="27" t="s">
        <v>62</v>
      </c>
      <c r="C32" s="45">
        <f>+C33</f>
        <v>215520.17</v>
      </c>
      <c r="D32" s="45">
        <f>+D33</f>
        <v>0</v>
      </c>
      <c r="E32" s="45"/>
      <c r="F32" s="45"/>
      <c r="G32" s="44">
        <f t="shared" si="0"/>
        <v>215520.17</v>
      </c>
      <c r="H32" s="45">
        <f>+H33</f>
        <v>101780</v>
      </c>
      <c r="I32" s="44">
        <f t="shared" si="4"/>
        <v>211.75100216152484</v>
      </c>
      <c r="J32" s="45">
        <f>+J33</f>
        <v>50860.23</v>
      </c>
      <c r="K32" s="45">
        <f>+K33</f>
        <v>0</v>
      </c>
      <c r="L32" s="44">
        <f t="shared" si="2"/>
        <v>50860.23</v>
      </c>
      <c r="M32" s="44">
        <f t="shared" si="3"/>
        <v>164659.94</v>
      </c>
    </row>
    <row r="33" spans="1:13" s="9" customFormat="1" ht="15.75">
      <c r="A33" s="24">
        <v>14031900</v>
      </c>
      <c r="B33" s="28" t="s">
        <v>61</v>
      </c>
      <c r="C33" s="46">
        <v>215520.17</v>
      </c>
      <c r="D33" s="46">
        <v>0</v>
      </c>
      <c r="E33" s="46"/>
      <c r="F33" s="46"/>
      <c r="G33" s="44">
        <f t="shared" si="0"/>
        <v>215520.17</v>
      </c>
      <c r="H33" s="47">
        <v>101780</v>
      </c>
      <c r="I33" s="44">
        <f t="shared" si="4"/>
        <v>211.75100216152484</v>
      </c>
      <c r="J33" s="46">
        <v>50860.23</v>
      </c>
      <c r="K33" s="46">
        <v>0</v>
      </c>
      <c r="L33" s="44">
        <f t="shared" si="2"/>
        <v>50860.23</v>
      </c>
      <c r="M33" s="44">
        <f t="shared" si="3"/>
        <v>164659.94</v>
      </c>
    </row>
    <row r="34" spans="1:13" s="1" customFormat="1" ht="27" customHeight="1">
      <c r="A34" s="73">
        <v>14040000</v>
      </c>
      <c r="B34" s="58" t="s">
        <v>17</v>
      </c>
      <c r="C34" s="45">
        <v>147983.2</v>
      </c>
      <c r="D34" s="45">
        <v>0</v>
      </c>
      <c r="E34" s="45"/>
      <c r="F34" s="48"/>
      <c r="G34" s="44">
        <f t="shared" si="0"/>
        <v>147983.2</v>
      </c>
      <c r="H34" s="47">
        <v>124587</v>
      </c>
      <c r="I34" s="44">
        <f t="shared" si="4"/>
        <v>118.77900583527978</v>
      </c>
      <c r="J34" s="45">
        <v>104452.48</v>
      </c>
      <c r="K34" s="45">
        <v>0</v>
      </c>
      <c r="L34" s="44">
        <f t="shared" si="2"/>
        <v>104452.48</v>
      </c>
      <c r="M34" s="44">
        <f t="shared" si="3"/>
        <v>43530.720000000016</v>
      </c>
    </row>
    <row r="35" spans="1:13" s="1" customFormat="1" ht="15.75">
      <c r="A35" s="20">
        <v>18000000</v>
      </c>
      <c r="B35" s="26" t="s">
        <v>18</v>
      </c>
      <c r="C35" s="44">
        <f>+C36+C49</f>
        <v>3290274.5700000003</v>
      </c>
      <c r="D35" s="44">
        <f>D36+D49+D47</f>
        <v>0</v>
      </c>
      <c r="E35" s="44">
        <f>E36+E49+E47</f>
        <v>0</v>
      </c>
      <c r="F35" s="44">
        <f>F36+F49+F47</f>
        <v>0</v>
      </c>
      <c r="G35" s="44">
        <f t="shared" si="0"/>
        <v>3290274.5700000003</v>
      </c>
      <c r="H35" s="44">
        <f>+H36+H49</f>
        <v>1121791</v>
      </c>
      <c r="I35" s="44">
        <f t="shared" si="4"/>
        <v>293.3054882772281</v>
      </c>
      <c r="J35" s="44">
        <f>+J36+J49</f>
        <v>1983204.3699999999</v>
      </c>
      <c r="K35" s="44">
        <f>K36+K49+K47</f>
        <v>0</v>
      </c>
      <c r="L35" s="44">
        <f t="shared" si="2"/>
        <v>1983204.3699999999</v>
      </c>
      <c r="M35" s="44">
        <f t="shared" si="3"/>
        <v>1307070.2000000004</v>
      </c>
    </row>
    <row r="36" spans="1:13" s="1" customFormat="1" ht="15.75">
      <c r="A36" s="73">
        <v>18010000</v>
      </c>
      <c r="B36" s="59" t="s">
        <v>19</v>
      </c>
      <c r="C36" s="45">
        <f>+C37+C38+C39+C40+C41+C42+C43+C44+C45+C46</f>
        <v>1013784.41</v>
      </c>
      <c r="D36" s="45">
        <f>SUM(D41:D45)</f>
        <v>0</v>
      </c>
      <c r="E36" s="49"/>
      <c r="F36" s="50"/>
      <c r="G36" s="44">
        <f t="shared" si="0"/>
        <v>1013784.41</v>
      </c>
      <c r="H36" s="45">
        <f>+H37+H38+H39+H40+H41+H42+H43+H44+H45+H46</f>
        <v>255291</v>
      </c>
      <c r="I36" s="44">
        <f t="shared" si="4"/>
        <v>397.1093418882765</v>
      </c>
      <c r="J36" s="45">
        <f>+J37+J38+J39+J40+J41+J42+J43+J44+J45+J46</f>
        <v>624791.6799999999</v>
      </c>
      <c r="K36" s="45">
        <f>SUM(K41:K45)</f>
        <v>0</v>
      </c>
      <c r="L36" s="44">
        <f t="shared" si="2"/>
        <v>624791.6799999999</v>
      </c>
      <c r="M36" s="44">
        <f t="shared" si="3"/>
        <v>388992.7300000001</v>
      </c>
    </row>
    <row r="37" spans="1:13" s="1" customFormat="1" ht="38.25">
      <c r="A37" s="74">
        <v>18010100</v>
      </c>
      <c r="B37" s="60" t="s">
        <v>63</v>
      </c>
      <c r="C37" s="46">
        <v>4.85</v>
      </c>
      <c r="D37" s="46">
        <v>0</v>
      </c>
      <c r="E37" s="46"/>
      <c r="F37" s="51"/>
      <c r="G37" s="44">
        <f t="shared" si="0"/>
        <v>4.85</v>
      </c>
      <c r="H37" s="52">
        <v>0</v>
      </c>
      <c r="I37" s="44">
        <v>0</v>
      </c>
      <c r="J37" s="46">
        <v>-2968.96</v>
      </c>
      <c r="K37" s="46">
        <v>0</v>
      </c>
      <c r="L37" s="44">
        <f t="shared" si="2"/>
        <v>-2968.96</v>
      </c>
      <c r="M37" s="44">
        <f t="shared" si="3"/>
        <v>2973.81</v>
      </c>
    </row>
    <row r="38" spans="1:13" s="1" customFormat="1" ht="0" customHeight="1" hidden="1">
      <c r="A38" s="74">
        <v>18010100</v>
      </c>
      <c r="B38" s="61" t="s">
        <v>104</v>
      </c>
      <c r="C38" s="46">
        <v>0</v>
      </c>
      <c r="D38" s="44">
        <v>0</v>
      </c>
      <c r="E38" s="46"/>
      <c r="F38" s="51"/>
      <c r="G38" s="44">
        <f t="shared" si="0"/>
        <v>0</v>
      </c>
      <c r="H38" s="52"/>
      <c r="I38" s="44" t="e">
        <f>+C38/H38*100</f>
        <v>#DIV/0!</v>
      </c>
      <c r="J38" s="46">
        <v>0</v>
      </c>
      <c r="K38" s="44">
        <v>0</v>
      </c>
      <c r="L38" s="44">
        <f t="shared" si="2"/>
        <v>0</v>
      </c>
      <c r="M38" s="44">
        <f t="shared" si="3"/>
        <v>0</v>
      </c>
    </row>
    <row r="39" spans="1:13" s="1" customFormat="1" ht="37.5" customHeight="1">
      <c r="A39" s="74">
        <v>18010200</v>
      </c>
      <c r="B39" s="61" t="s">
        <v>87</v>
      </c>
      <c r="C39" s="46">
        <v>113.79</v>
      </c>
      <c r="D39" s="44">
        <v>0</v>
      </c>
      <c r="E39" s="46"/>
      <c r="F39" s="51"/>
      <c r="G39" s="44">
        <f t="shared" si="0"/>
        <v>113.79</v>
      </c>
      <c r="H39" s="52">
        <v>0</v>
      </c>
      <c r="I39" s="44">
        <v>0</v>
      </c>
      <c r="J39" s="46">
        <v>6126.44</v>
      </c>
      <c r="K39" s="44">
        <v>0</v>
      </c>
      <c r="L39" s="44">
        <f t="shared" si="2"/>
        <v>6126.44</v>
      </c>
      <c r="M39" s="44">
        <f t="shared" si="3"/>
        <v>-6012.65</v>
      </c>
    </row>
    <row r="40" spans="1:13" s="1" customFormat="1" ht="39" customHeight="1">
      <c r="A40" s="74">
        <v>18010300</v>
      </c>
      <c r="B40" s="60" t="s">
        <v>88</v>
      </c>
      <c r="C40" s="46">
        <v>4300</v>
      </c>
      <c r="D40" s="44">
        <v>0</v>
      </c>
      <c r="E40" s="46"/>
      <c r="F40" s="51"/>
      <c r="G40" s="44">
        <f t="shared" si="0"/>
        <v>4300</v>
      </c>
      <c r="H40" s="52">
        <v>0</v>
      </c>
      <c r="I40" s="44">
        <v>0</v>
      </c>
      <c r="J40" s="46">
        <v>2716.7</v>
      </c>
      <c r="K40" s="44">
        <v>0</v>
      </c>
      <c r="L40" s="44">
        <f t="shared" si="2"/>
        <v>2716.7</v>
      </c>
      <c r="M40" s="44">
        <f t="shared" si="3"/>
        <v>1583.3000000000002</v>
      </c>
    </row>
    <row r="41" spans="1:13" s="1" customFormat="1" ht="40.5" customHeight="1">
      <c r="A41" s="74">
        <v>18010400</v>
      </c>
      <c r="B41" s="60" t="s">
        <v>50</v>
      </c>
      <c r="C41" s="46">
        <v>114280.42</v>
      </c>
      <c r="D41" s="44">
        <v>0</v>
      </c>
      <c r="E41" s="44"/>
      <c r="F41" s="53"/>
      <c r="G41" s="44">
        <f t="shared" si="0"/>
        <v>114280.42</v>
      </c>
      <c r="H41" s="52">
        <v>30000</v>
      </c>
      <c r="I41" s="44">
        <f>+C41/H41*100</f>
        <v>380.9347333333333</v>
      </c>
      <c r="J41" s="46">
        <v>89535.21</v>
      </c>
      <c r="K41" s="44">
        <v>0</v>
      </c>
      <c r="L41" s="44">
        <f t="shared" si="2"/>
        <v>89535.21</v>
      </c>
      <c r="M41" s="44">
        <f t="shared" si="3"/>
        <v>24745.209999999992</v>
      </c>
    </row>
    <row r="42" spans="1:13" s="1" customFormat="1" ht="15.75">
      <c r="A42" s="74" t="s">
        <v>20</v>
      </c>
      <c r="B42" s="60" t="s">
        <v>21</v>
      </c>
      <c r="C42" s="46">
        <v>296239.76</v>
      </c>
      <c r="D42" s="49">
        <v>0</v>
      </c>
      <c r="E42" s="49"/>
      <c r="F42" s="49"/>
      <c r="G42" s="44">
        <f t="shared" si="0"/>
        <v>296239.76</v>
      </c>
      <c r="H42" s="52">
        <v>42291</v>
      </c>
      <c r="I42" s="44">
        <f>+C42/H42*100</f>
        <v>700.4794400699913</v>
      </c>
      <c r="J42" s="46">
        <v>220804.05</v>
      </c>
      <c r="K42" s="49">
        <v>0</v>
      </c>
      <c r="L42" s="44">
        <f t="shared" si="2"/>
        <v>220804.05</v>
      </c>
      <c r="M42" s="44">
        <f t="shared" si="3"/>
        <v>75435.71000000002</v>
      </c>
    </row>
    <row r="43" spans="1:13" s="1" customFormat="1" ht="15.75">
      <c r="A43" s="74" t="s">
        <v>22</v>
      </c>
      <c r="B43" s="60" t="s">
        <v>23</v>
      </c>
      <c r="C43" s="46">
        <v>545875.43</v>
      </c>
      <c r="D43" s="46">
        <v>0</v>
      </c>
      <c r="E43" s="45"/>
      <c r="F43" s="48"/>
      <c r="G43" s="44">
        <f t="shared" si="0"/>
        <v>545875.43</v>
      </c>
      <c r="H43" s="52">
        <v>79130</v>
      </c>
      <c r="I43" s="44">
        <f>+C43/H43*100</f>
        <v>689.8463667382789</v>
      </c>
      <c r="J43" s="46">
        <v>259608.34</v>
      </c>
      <c r="K43" s="46">
        <v>0</v>
      </c>
      <c r="L43" s="44">
        <f t="shared" si="2"/>
        <v>259608.34</v>
      </c>
      <c r="M43" s="44">
        <f t="shared" si="3"/>
        <v>286267.0900000001</v>
      </c>
    </row>
    <row r="44" spans="1:13" s="1" customFormat="1" ht="15.75">
      <c r="A44" s="74" t="s">
        <v>24</v>
      </c>
      <c r="B44" s="60" t="s">
        <v>25</v>
      </c>
      <c r="C44" s="57">
        <v>37575.54</v>
      </c>
      <c r="D44" s="46">
        <v>0</v>
      </c>
      <c r="E44" s="44"/>
      <c r="F44" s="53"/>
      <c r="G44" s="44">
        <f t="shared" si="0"/>
        <v>37575.54</v>
      </c>
      <c r="H44" s="52">
        <v>87000</v>
      </c>
      <c r="I44" s="44">
        <f>+C44/H44*100</f>
        <v>43.190275862068965</v>
      </c>
      <c r="J44" s="46">
        <v>39815.19</v>
      </c>
      <c r="K44" s="46">
        <v>0</v>
      </c>
      <c r="L44" s="44">
        <f t="shared" si="2"/>
        <v>39815.19</v>
      </c>
      <c r="M44" s="44">
        <f t="shared" si="3"/>
        <v>-2239.6500000000015</v>
      </c>
    </row>
    <row r="45" spans="1:13" s="1" customFormat="1" ht="15.75">
      <c r="A45" s="74" t="s">
        <v>26</v>
      </c>
      <c r="B45" s="60" t="s">
        <v>27</v>
      </c>
      <c r="C45" s="46">
        <v>9144.62</v>
      </c>
      <c r="D45" s="46">
        <v>0</v>
      </c>
      <c r="E45" s="45"/>
      <c r="F45" s="48"/>
      <c r="G45" s="44">
        <f t="shared" si="0"/>
        <v>9144.62</v>
      </c>
      <c r="H45" s="52">
        <v>16870</v>
      </c>
      <c r="I45" s="44">
        <f>+C45/H45*100</f>
        <v>54.20640189685834</v>
      </c>
      <c r="J45" s="46">
        <v>9154.71</v>
      </c>
      <c r="K45" s="46">
        <v>0</v>
      </c>
      <c r="L45" s="44">
        <f t="shared" si="2"/>
        <v>9154.71</v>
      </c>
      <c r="M45" s="44">
        <f t="shared" si="3"/>
        <v>-10.089999999998327</v>
      </c>
    </row>
    <row r="46" spans="1:13" s="1" customFormat="1" ht="15.75">
      <c r="A46" s="74">
        <v>18011100</v>
      </c>
      <c r="B46" s="60" t="s">
        <v>64</v>
      </c>
      <c r="C46" s="46">
        <v>6250</v>
      </c>
      <c r="D46" s="46">
        <v>0</v>
      </c>
      <c r="E46" s="45"/>
      <c r="F46" s="48"/>
      <c r="G46" s="44">
        <f t="shared" si="0"/>
        <v>6250</v>
      </c>
      <c r="H46" s="52">
        <v>0</v>
      </c>
      <c r="I46" s="44">
        <v>0</v>
      </c>
      <c r="J46" s="46">
        <v>0</v>
      </c>
      <c r="K46" s="46">
        <v>0</v>
      </c>
      <c r="L46" s="44">
        <f t="shared" si="2"/>
        <v>0</v>
      </c>
      <c r="M46" s="44">
        <f t="shared" si="3"/>
        <v>6250</v>
      </c>
    </row>
    <row r="47" spans="1:13" s="1" customFormat="1" ht="25.5" hidden="1">
      <c r="A47" s="75">
        <v>18040000</v>
      </c>
      <c r="B47" s="62" t="s">
        <v>77</v>
      </c>
      <c r="C47" s="44">
        <f>C48</f>
        <v>0</v>
      </c>
      <c r="D47" s="45"/>
      <c r="E47" s="45"/>
      <c r="F47" s="48"/>
      <c r="G47" s="44">
        <f t="shared" si="0"/>
        <v>0</v>
      </c>
      <c r="H47" s="52"/>
      <c r="I47" s="44" t="e">
        <f aca="true" t="shared" si="5" ref="I47:I52">+C47/H47*100</f>
        <v>#DIV/0!</v>
      </c>
      <c r="J47" s="44">
        <f>J48</f>
        <v>0</v>
      </c>
      <c r="K47" s="45"/>
      <c r="L47" s="44">
        <f t="shared" si="2"/>
        <v>0</v>
      </c>
      <c r="M47" s="44">
        <f t="shared" si="3"/>
        <v>0</v>
      </c>
    </row>
    <row r="48" spans="1:13" s="1" customFormat="1" ht="38.25" hidden="1">
      <c r="A48" s="74">
        <v>18040100</v>
      </c>
      <c r="B48" s="62" t="s">
        <v>76</v>
      </c>
      <c r="C48" s="46">
        <v>0</v>
      </c>
      <c r="D48" s="45"/>
      <c r="E48" s="45"/>
      <c r="F48" s="48"/>
      <c r="G48" s="44">
        <f t="shared" si="0"/>
        <v>0</v>
      </c>
      <c r="H48" s="52"/>
      <c r="I48" s="44" t="e">
        <f t="shared" si="5"/>
        <v>#DIV/0!</v>
      </c>
      <c r="J48" s="46">
        <v>0</v>
      </c>
      <c r="K48" s="45"/>
      <c r="L48" s="44">
        <f t="shared" si="2"/>
        <v>0</v>
      </c>
      <c r="M48" s="44">
        <f t="shared" si="3"/>
        <v>0</v>
      </c>
    </row>
    <row r="49" spans="1:13" s="1" customFormat="1" ht="15" customHeight="1">
      <c r="A49" s="73" t="s">
        <v>28</v>
      </c>
      <c r="B49" s="63" t="s">
        <v>29</v>
      </c>
      <c r="C49" s="45">
        <f>+C50+C51+C52</f>
        <v>2276490.16</v>
      </c>
      <c r="D49" s="45">
        <f>SUM(D50:D52)</f>
        <v>0</v>
      </c>
      <c r="E49" s="49"/>
      <c r="F49" s="50"/>
      <c r="G49" s="44">
        <f t="shared" si="0"/>
        <v>2276490.16</v>
      </c>
      <c r="H49" s="45">
        <f>+H50+H51+H52</f>
        <v>866500</v>
      </c>
      <c r="I49" s="44">
        <f t="shared" si="5"/>
        <v>262.7224650894403</v>
      </c>
      <c r="J49" s="45">
        <f>+J50+J51+J52</f>
        <v>1358412.69</v>
      </c>
      <c r="K49" s="45">
        <f>SUM(K50:K52)</f>
        <v>0</v>
      </c>
      <c r="L49" s="44">
        <f t="shared" si="2"/>
        <v>1358412.69</v>
      </c>
      <c r="M49" s="44">
        <f t="shared" si="3"/>
        <v>918077.4700000002</v>
      </c>
    </row>
    <row r="50" spans="1:13" s="1" customFormat="1" ht="15.75">
      <c r="A50" s="74">
        <v>18050300</v>
      </c>
      <c r="B50" s="64" t="s">
        <v>43</v>
      </c>
      <c r="C50" s="46">
        <v>68669.19</v>
      </c>
      <c r="D50" s="46">
        <v>0</v>
      </c>
      <c r="E50" s="46"/>
      <c r="F50" s="51"/>
      <c r="G50" s="44">
        <f t="shared" si="0"/>
        <v>68669.19</v>
      </c>
      <c r="H50" s="52">
        <v>50500</v>
      </c>
      <c r="I50" s="44">
        <f t="shared" si="5"/>
        <v>135.97859405940596</v>
      </c>
      <c r="J50" s="46">
        <v>37066.03</v>
      </c>
      <c r="K50" s="46">
        <v>0</v>
      </c>
      <c r="L50" s="44">
        <f t="shared" si="2"/>
        <v>37066.03</v>
      </c>
      <c r="M50" s="44">
        <f t="shared" si="3"/>
        <v>31603.160000000003</v>
      </c>
    </row>
    <row r="51" spans="1:13" s="1" customFormat="1" ht="15.75">
      <c r="A51" s="74" t="s">
        <v>30</v>
      </c>
      <c r="B51" s="64" t="s">
        <v>31</v>
      </c>
      <c r="C51" s="46">
        <v>1401161.12</v>
      </c>
      <c r="D51" s="46">
        <v>0</v>
      </c>
      <c r="E51" s="46"/>
      <c r="F51" s="51"/>
      <c r="G51" s="44">
        <f t="shared" si="0"/>
        <v>1401161.12</v>
      </c>
      <c r="H51" s="52">
        <v>412000</v>
      </c>
      <c r="I51" s="44">
        <f t="shared" si="5"/>
        <v>340.08765048543694</v>
      </c>
      <c r="J51" s="46">
        <v>1063177.22</v>
      </c>
      <c r="K51" s="46">
        <v>0</v>
      </c>
      <c r="L51" s="44">
        <f t="shared" si="2"/>
        <v>1063177.22</v>
      </c>
      <c r="M51" s="44">
        <f t="shared" si="3"/>
        <v>337983.90000000014</v>
      </c>
    </row>
    <row r="52" spans="1:13" s="1" customFormat="1" ht="50.25" customHeight="1">
      <c r="A52" s="74">
        <v>18050500</v>
      </c>
      <c r="B52" s="60" t="s">
        <v>32</v>
      </c>
      <c r="C52" s="46">
        <v>806659.85</v>
      </c>
      <c r="D52" s="46">
        <v>0</v>
      </c>
      <c r="E52" s="44"/>
      <c r="F52" s="44"/>
      <c r="G52" s="44">
        <f t="shared" si="0"/>
        <v>806659.85</v>
      </c>
      <c r="H52" s="52">
        <v>404000</v>
      </c>
      <c r="I52" s="44">
        <f t="shared" si="5"/>
        <v>199.6682797029703</v>
      </c>
      <c r="J52" s="46">
        <v>258169.44</v>
      </c>
      <c r="K52" s="46">
        <v>0</v>
      </c>
      <c r="L52" s="44">
        <f t="shared" si="2"/>
        <v>258169.44</v>
      </c>
      <c r="M52" s="44">
        <f t="shared" si="3"/>
        <v>548490.4099999999</v>
      </c>
    </row>
    <row r="53" spans="1:13" s="1" customFormat="1" ht="14.25" customHeight="1">
      <c r="A53" s="75" t="s">
        <v>100</v>
      </c>
      <c r="B53" s="65" t="s">
        <v>101</v>
      </c>
      <c r="C53" s="44">
        <f>C54</f>
        <v>0</v>
      </c>
      <c r="D53" s="44">
        <f>D54</f>
        <v>10251.14</v>
      </c>
      <c r="E53" s="44"/>
      <c r="F53" s="44"/>
      <c r="G53" s="44">
        <f t="shared" si="0"/>
        <v>10251.14</v>
      </c>
      <c r="H53" s="44">
        <f>H54</f>
        <v>0</v>
      </c>
      <c r="I53" s="44">
        <v>0</v>
      </c>
      <c r="J53" s="44">
        <f>J54</f>
        <v>0</v>
      </c>
      <c r="K53" s="44">
        <f>K54</f>
        <v>3747.66</v>
      </c>
      <c r="L53" s="44">
        <f t="shared" si="2"/>
        <v>3747.66</v>
      </c>
      <c r="M53" s="44">
        <f t="shared" si="3"/>
        <v>6503.48</v>
      </c>
    </row>
    <row r="54" spans="1:13" s="1" customFormat="1" ht="15.75" customHeight="1">
      <c r="A54" s="73" t="s">
        <v>98</v>
      </c>
      <c r="B54" s="63" t="s">
        <v>99</v>
      </c>
      <c r="C54" s="45">
        <f>C55+C56</f>
        <v>0</v>
      </c>
      <c r="D54" s="45">
        <f>D55+D56</f>
        <v>10251.14</v>
      </c>
      <c r="E54" s="45"/>
      <c r="F54" s="45"/>
      <c r="G54" s="44">
        <f t="shared" si="0"/>
        <v>10251.14</v>
      </c>
      <c r="H54" s="45">
        <f>H55+H56</f>
        <v>0</v>
      </c>
      <c r="I54" s="44">
        <v>0</v>
      </c>
      <c r="J54" s="45">
        <f>J55+J56</f>
        <v>0</v>
      </c>
      <c r="K54" s="45">
        <f>K55+K56</f>
        <v>3747.66</v>
      </c>
      <c r="L54" s="44">
        <f t="shared" si="2"/>
        <v>3747.66</v>
      </c>
      <c r="M54" s="44">
        <f t="shared" si="3"/>
        <v>6503.48</v>
      </c>
    </row>
    <row r="55" spans="1:13" s="1" customFormat="1" ht="38.25">
      <c r="A55" s="74" t="s">
        <v>44</v>
      </c>
      <c r="B55" s="64" t="s">
        <v>45</v>
      </c>
      <c r="C55" s="46">
        <v>0</v>
      </c>
      <c r="D55" s="46">
        <v>9780.89</v>
      </c>
      <c r="E55" s="44"/>
      <c r="F55" s="44"/>
      <c r="G55" s="44">
        <f t="shared" si="0"/>
        <v>9780.89</v>
      </c>
      <c r="H55" s="52">
        <v>0</v>
      </c>
      <c r="I55" s="44">
        <v>0</v>
      </c>
      <c r="J55" s="46">
        <v>0</v>
      </c>
      <c r="K55" s="46">
        <v>3210.1</v>
      </c>
      <c r="L55" s="44">
        <f t="shared" si="2"/>
        <v>3210.1</v>
      </c>
      <c r="M55" s="44">
        <f t="shared" si="3"/>
        <v>6570.789999999999</v>
      </c>
    </row>
    <row r="56" spans="1:13" s="1" customFormat="1" ht="36.75" customHeight="1">
      <c r="A56" s="74" t="s">
        <v>46</v>
      </c>
      <c r="B56" s="64" t="s">
        <v>47</v>
      </c>
      <c r="C56" s="46">
        <v>0</v>
      </c>
      <c r="D56" s="46">
        <v>470.25</v>
      </c>
      <c r="E56" s="44"/>
      <c r="F56" s="44"/>
      <c r="G56" s="44">
        <f t="shared" si="0"/>
        <v>470.25</v>
      </c>
      <c r="H56" s="52">
        <v>0</v>
      </c>
      <c r="I56" s="44">
        <v>0</v>
      </c>
      <c r="J56" s="46">
        <v>0</v>
      </c>
      <c r="K56" s="46">
        <v>537.56</v>
      </c>
      <c r="L56" s="44">
        <f t="shared" si="2"/>
        <v>537.56</v>
      </c>
      <c r="M56" s="44">
        <f t="shared" si="3"/>
        <v>-67.30999999999995</v>
      </c>
    </row>
    <row r="57" spans="1:15" s="1" customFormat="1" ht="15.75">
      <c r="A57" s="76">
        <v>20000000</v>
      </c>
      <c r="B57" s="66" t="s">
        <v>33</v>
      </c>
      <c r="C57" s="44">
        <f>+C58+C65+C76+C82</f>
        <v>24757.32</v>
      </c>
      <c r="D57" s="44">
        <f>+D58+D65+D76+D82</f>
        <v>447168.97000000003</v>
      </c>
      <c r="E57" s="44" t="e">
        <f>E65+E82+E58+E74</f>
        <v>#REF!</v>
      </c>
      <c r="F57" s="44" t="e">
        <f>F65+F82+F58+F74</f>
        <v>#REF!</v>
      </c>
      <c r="G57" s="44">
        <f>+C57+D57</f>
        <v>471926.29000000004</v>
      </c>
      <c r="H57" s="44">
        <f>+H58+H65+H74+H82</f>
        <v>9770</v>
      </c>
      <c r="I57" s="44">
        <f>+C57/H57*100</f>
        <v>253.40143295803477</v>
      </c>
      <c r="J57" s="44">
        <f>+J58+J65+J74+J82</f>
        <v>-152.95000000000073</v>
      </c>
      <c r="K57" s="44">
        <f>+K58+K65+K76+K82</f>
        <v>548849.7300000001</v>
      </c>
      <c r="L57" s="44">
        <f>+J57+K57</f>
        <v>548696.7800000001</v>
      </c>
      <c r="M57" s="44">
        <f t="shared" si="3"/>
        <v>-76770.4900000001</v>
      </c>
      <c r="N57" s="1">
        <v>24757.32</v>
      </c>
      <c r="O57" s="54">
        <f>+N57-C57</f>
        <v>0</v>
      </c>
    </row>
    <row r="58" spans="1:13" s="1" customFormat="1" ht="15.75">
      <c r="A58" s="76">
        <v>21000000</v>
      </c>
      <c r="B58" s="66" t="s">
        <v>65</v>
      </c>
      <c r="C58" s="44">
        <f>+C59+C61+C64</f>
        <v>9927</v>
      </c>
      <c r="D58" s="44">
        <f>+D61</f>
        <v>0</v>
      </c>
      <c r="E58" s="44" t="e">
        <f>#REF!+#REF!</f>
        <v>#REF!</v>
      </c>
      <c r="F58" s="44" t="e">
        <f>#REF!+#REF!</f>
        <v>#REF!</v>
      </c>
      <c r="G58" s="44">
        <f>+C58+D58</f>
        <v>9927</v>
      </c>
      <c r="H58" s="44">
        <f>+H61</f>
        <v>3300</v>
      </c>
      <c r="I58" s="44">
        <f>+C58/H58*100</f>
        <v>300.8181818181818</v>
      </c>
      <c r="J58" s="44">
        <f>+J61</f>
        <v>1360</v>
      </c>
      <c r="K58" s="44">
        <f>+K61</f>
        <v>0</v>
      </c>
      <c r="L58" s="44">
        <f>+J58+K58</f>
        <v>1360</v>
      </c>
      <c r="M58" s="44">
        <f t="shared" si="3"/>
        <v>8567</v>
      </c>
    </row>
    <row r="59" spans="1:13" s="1" customFormat="1" ht="66.75" customHeight="1">
      <c r="A59" s="77">
        <v>21010000</v>
      </c>
      <c r="B59" s="67" t="s">
        <v>137</v>
      </c>
      <c r="C59" s="44">
        <f>+C60</f>
        <v>2566</v>
      </c>
      <c r="D59" s="46">
        <v>0</v>
      </c>
      <c r="E59" s="44"/>
      <c r="F59" s="44"/>
      <c r="G59" s="44">
        <f>SUM(C59:F59)</f>
        <v>2566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</row>
    <row r="60" spans="1:13" s="1" customFormat="1" ht="38.25">
      <c r="A60" s="78">
        <v>21010300</v>
      </c>
      <c r="B60" s="68" t="s">
        <v>138</v>
      </c>
      <c r="C60" s="46">
        <v>2566</v>
      </c>
      <c r="D60" s="46">
        <v>0</v>
      </c>
      <c r="E60" s="44"/>
      <c r="F60" s="44"/>
      <c r="G60" s="44">
        <f>SUM(C60:F60)</f>
        <v>2566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</row>
    <row r="61" spans="1:13" s="1" customFormat="1" ht="15.75">
      <c r="A61" s="77">
        <v>21080000</v>
      </c>
      <c r="B61" s="63" t="s">
        <v>70</v>
      </c>
      <c r="C61" s="45">
        <f>+C62+C63</f>
        <v>7361</v>
      </c>
      <c r="D61" s="45">
        <f>D62</f>
        <v>0</v>
      </c>
      <c r="E61" s="45">
        <f>E62</f>
        <v>0</v>
      </c>
      <c r="F61" s="45">
        <f>F62</f>
        <v>0</v>
      </c>
      <c r="G61" s="44">
        <f aca="true" t="shared" si="6" ref="G61:G89">SUM(C61:F61)</f>
        <v>7361</v>
      </c>
      <c r="H61" s="45">
        <f>+H62+H63</f>
        <v>3300</v>
      </c>
      <c r="I61" s="44">
        <f>+C61/H61*100</f>
        <v>223.06060606060606</v>
      </c>
      <c r="J61" s="45">
        <f>J62</f>
        <v>1360</v>
      </c>
      <c r="K61" s="45">
        <f>K62</f>
        <v>0</v>
      </c>
      <c r="L61" s="44">
        <f aca="true" t="shared" si="7" ref="L61:L95">SUM(J61:K61)</f>
        <v>1360</v>
      </c>
      <c r="M61" s="44">
        <f t="shared" si="3"/>
        <v>6001</v>
      </c>
    </row>
    <row r="62" spans="1:13" s="1" customFormat="1" ht="15.75">
      <c r="A62" s="78">
        <v>21081100</v>
      </c>
      <c r="B62" s="69" t="s">
        <v>66</v>
      </c>
      <c r="C62" s="46">
        <v>0</v>
      </c>
      <c r="D62" s="46">
        <v>0</v>
      </c>
      <c r="E62" s="49"/>
      <c r="F62" s="49"/>
      <c r="G62" s="44">
        <f t="shared" si="6"/>
        <v>0</v>
      </c>
      <c r="H62" s="52">
        <v>2000</v>
      </c>
      <c r="I62" s="44">
        <f>+C62/H62*100</f>
        <v>0</v>
      </c>
      <c r="J62" s="46">
        <v>1360</v>
      </c>
      <c r="K62" s="46">
        <v>0</v>
      </c>
      <c r="L62" s="44">
        <f t="shared" si="7"/>
        <v>1360</v>
      </c>
      <c r="M62" s="44">
        <f t="shared" si="3"/>
        <v>-1360</v>
      </c>
    </row>
    <row r="63" spans="1:13" s="1" customFormat="1" ht="38.25">
      <c r="A63" s="79">
        <v>21081500</v>
      </c>
      <c r="B63" s="68" t="s">
        <v>139</v>
      </c>
      <c r="C63" s="46">
        <v>7361</v>
      </c>
      <c r="D63" s="46">
        <v>0</v>
      </c>
      <c r="E63" s="44"/>
      <c r="F63" s="44"/>
      <c r="G63" s="44">
        <f t="shared" si="6"/>
        <v>7361</v>
      </c>
      <c r="H63" s="52">
        <v>1300</v>
      </c>
      <c r="I63" s="44">
        <v>0</v>
      </c>
      <c r="J63" s="46">
        <v>0</v>
      </c>
      <c r="K63" s="46">
        <v>0</v>
      </c>
      <c r="L63" s="44">
        <v>0</v>
      </c>
      <c r="M63" s="44">
        <v>0</v>
      </c>
    </row>
    <row r="64" spans="1:13" s="1" customFormat="1" ht="34.5" customHeight="1">
      <c r="A64" s="77">
        <v>21110000</v>
      </c>
      <c r="B64" s="63" t="s">
        <v>82</v>
      </c>
      <c r="C64" s="45">
        <v>0</v>
      </c>
      <c r="D64" s="45">
        <v>0</v>
      </c>
      <c r="E64" s="45"/>
      <c r="F64" s="45"/>
      <c r="G64" s="44">
        <f t="shared" si="6"/>
        <v>0</v>
      </c>
      <c r="H64" s="45">
        <v>0</v>
      </c>
      <c r="I64" s="44">
        <v>0</v>
      </c>
      <c r="J64" s="45">
        <v>0</v>
      </c>
      <c r="K64" s="45">
        <v>0</v>
      </c>
      <c r="L64" s="44">
        <f t="shared" si="7"/>
        <v>0</v>
      </c>
      <c r="M64" s="44">
        <f t="shared" si="3"/>
        <v>0</v>
      </c>
    </row>
    <row r="65" spans="1:15" s="1" customFormat="1" ht="24.75" customHeight="1">
      <c r="A65" s="76">
        <v>22000000</v>
      </c>
      <c r="B65" s="66" t="s">
        <v>10</v>
      </c>
      <c r="C65" s="44">
        <f>+C66+C69+C71</f>
        <v>12218.35</v>
      </c>
      <c r="D65" s="44">
        <f>D69+D71+D66</f>
        <v>0</v>
      </c>
      <c r="E65" s="44">
        <f>E69+E71+E66</f>
        <v>0</v>
      </c>
      <c r="F65" s="44">
        <f>F69+F71+F66</f>
        <v>0</v>
      </c>
      <c r="G65" s="44">
        <f t="shared" si="6"/>
        <v>12218.35</v>
      </c>
      <c r="H65" s="44">
        <f>+H66+H69+H71+H76+H82</f>
        <v>6470</v>
      </c>
      <c r="I65" s="44">
        <f>+C65/H65*100</f>
        <v>188.84621329211748</v>
      </c>
      <c r="J65" s="44">
        <f>+J66+J69+J71+J76+J82</f>
        <v>-1512.9500000000007</v>
      </c>
      <c r="K65" s="44">
        <f>K69+K71+K66</f>
        <v>0</v>
      </c>
      <c r="L65" s="44">
        <f t="shared" si="7"/>
        <v>-1512.9500000000007</v>
      </c>
      <c r="M65" s="44">
        <f t="shared" si="3"/>
        <v>13731.300000000001</v>
      </c>
      <c r="N65" s="1">
        <v>12218.35</v>
      </c>
      <c r="O65" s="54">
        <f>+N65-C65</f>
        <v>0</v>
      </c>
    </row>
    <row r="66" spans="1:13" s="1" customFormat="1" ht="15.75">
      <c r="A66" s="77">
        <v>22010000</v>
      </c>
      <c r="B66" s="70" t="s">
        <v>67</v>
      </c>
      <c r="C66" s="45">
        <f>+C67+C68</f>
        <v>8418.83</v>
      </c>
      <c r="D66" s="45">
        <f>D67+D68</f>
        <v>0</v>
      </c>
      <c r="E66" s="45">
        <f>E67+E68</f>
        <v>0</v>
      </c>
      <c r="F66" s="45">
        <f>F67+F68</f>
        <v>0</v>
      </c>
      <c r="G66" s="44">
        <f t="shared" si="6"/>
        <v>8418.83</v>
      </c>
      <c r="H66" s="45">
        <f>+H67+H68</f>
        <v>6200</v>
      </c>
      <c r="I66" s="44">
        <f>+C66/H66*100</f>
        <v>135.7875806451613</v>
      </c>
      <c r="J66" s="45">
        <f>+J67+J68</f>
        <v>12066.4</v>
      </c>
      <c r="K66" s="45">
        <f>K67+K68</f>
        <v>0</v>
      </c>
      <c r="L66" s="44">
        <f t="shared" si="7"/>
        <v>12066.4</v>
      </c>
      <c r="M66" s="44">
        <f t="shared" si="3"/>
        <v>-3647.5699999999997</v>
      </c>
    </row>
    <row r="67" spans="1:13" s="1" customFormat="1" ht="15.75">
      <c r="A67" s="78">
        <v>22012500</v>
      </c>
      <c r="B67" s="69" t="s">
        <v>68</v>
      </c>
      <c r="C67" s="46">
        <v>2138.83</v>
      </c>
      <c r="D67" s="46">
        <v>0</v>
      </c>
      <c r="E67" s="44"/>
      <c r="F67" s="44"/>
      <c r="G67" s="44">
        <f t="shared" si="6"/>
        <v>2138.83</v>
      </c>
      <c r="H67" s="46">
        <v>1200</v>
      </c>
      <c r="I67" s="44">
        <f>+C67/H67*100</f>
        <v>178.23583333333332</v>
      </c>
      <c r="J67" s="46">
        <v>1446.4</v>
      </c>
      <c r="K67" s="46">
        <v>0</v>
      </c>
      <c r="L67" s="44">
        <f t="shared" si="7"/>
        <v>1446.4</v>
      </c>
      <c r="M67" s="44">
        <f t="shared" si="3"/>
        <v>692.4299999999998</v>
      </c>
    </row>
    <row r="68" spans="1:13" s="1" customFormat="1" ht="27" customHeight="1">
      <c r="A68" s="78">
        <v>22012600</v>
      </c>
      <c r="B68" s="62" t="s">
        <v>78</v>
      </c>
      <c r="C68" s="46">
        <v>6280</v>
      </c>
      <c r="D68" s="46">
        <v>0</v>
      </c>
      <c r="E68" s="44"/>
      <c r="F68" s="44"/>
      <c r="G68" s="44">
        <f t="shared" si="6"/>
        <v>6280</v>
      </c>
      <c r="H68" s="46">
        <v>5000</v>
      </c>
      <c r="I68" s="44">
        <f>+C68/H68*100</f>
        <v>125.6</v>
      </c>
      <c r="J68" s="46">
        <v>10620</v>
      </c>
      <c r="K68" s="46">
        <v>0</v>
      </c>
      <c r="L68" s="44">
        <f t="shared" si="7"/>
        <v>10620</v>
      </c>
      <c r="M68" s="44">
        <f t="shared" si="3"/>
        <v>-4340</v>
      </c>
    </row>
    <row r="69" spans="1:13" s="1" customFormat="1" ht="39" customHeight="1">
      <c r="A69" s="77">
        <v>22080000</v>
      </c>
      <c r="B69" s="70" t="s">
        <v>114</v>
      </c>
      <c r="C69" s="45">
        <f>C70</f>
        <v>2607.34</v>
      </c>
      <c r="D69" s="45">
        <f>D70</f>
        <v>0</v>
      </c>
      <c r="E69" s="45"/>
      <c r="F69" s="45"/>
      <c r="G69" s="44">
        <f t="shared" si="6"/>
        <v>2607.34</v>
      </c>
      <c r="H69" s="45">
        <f>H70</f>
        <v>0</v>
      </c>
      <c r="I69" s="44">
        <v>0</v>
      </c>
      <c r="J69" s="45">
        <f>J70</f>
        <v>0</v>
      </c>
      <c r="K69" s="45">
        <f>K70</f>
        <v>0</v>
      </c>
      <c r="L69" s="44">
        <f t="shared" si="7"/>
        <v>0</v>
      </c>
      <c r="M69" s="44">
        <f t="shared" si="3"/>
        <v>2607.34</v>
      </c>
    </row>
    <row r="70" spans="1:13" s="1" customFormat="1" ht="39" customHeight="1">
      <c r="A70" s="78">
        <v>22080400</v>
      </c>
      <c r="B70" s="69" t="s">
        <v>11</v>
      </c>
      <c r="C70" s="46">
        <v>2607.34</v>
      </c>
      <c r="D70" s="46">
        <v>0</v>
      </c>
      <c r="E70" s="46"/>
      <c r="F70" s="46"/>
      <c r="G70" s="44">
        <f t="shared" si="6"/>
        <v>2607.34</v>
      </c>
      <c r="H70" s="46">
        <v>0</v>
      </c>
      <c r="I70" s="44">
        <v>0</v>
      </c>
      <c r="J70" s="46">
        <v>0</v>
      </c>
      <c r="K70" s="46">
        <v>0</v>
      </c>
      <c r="L70" s="44">
        <f t="shared" si="7"/>
        <v>0</v>
      </c>
      <c r="M70" s="44">
        <f t="shared" si="3"/>
        <v>2607.34</v>
      </c>
    </row>
    <row r="71" spans="1:13" s="1" customFormat="1" ht="15.75">
      <c r="A71" s="80">
        <v>22090000</v>
      </c>
      <c r="B71" s="65" t="s">
        <v>34</v>
      </c>
      <c r="C71" s="44">
        <f>+C72+C73</f>
        <v>1192.18</v>
      </c>
      <c r="D71" s="44">
        <f>D72+D73</f>
        <v>0</v>
      </c>
      <c r="E71" s="46"/>
      <c r="F71" s="46"/>
      <c r="G71" s="44">
        <f t="shared" si="6"/>
        <v>1192.18</v>
      </c>
      <c r="H71" s="44">
        <f>+H72+H73</f>
        <v>270</v>
      </c>
      <c r="I71" s="44">
        <f>+C71/H71*100</f>
        <v>441.5481481481482</v>
      </c>
      <c r="J71" s="44">
        <f>+J72+J73</f>
        <v>-13579.35</v>
      </c>
      <c r="K71" s="44">
        <f>K72+K73</f>
        <v>0</v>
      </c>
      <c r="L71" s="44">
        <f t="shared" si="7"/>
        <v>-13579.35</v>
      </c>
      <c r="M71" s="44">
        <f t="shared" si="3"/>
        <v>14771.53</v>
      </c>
    </row>
    <row r="72" spans="1:13" s="1" customFormat="1" ht="36" customHeight="1">
      <c r="A72" s="81">
        <v>22090100</v>
      </c>
      <c r="B72" s="64" t="s">
        <v>35</v>
      </c>
      <c r="C72" s="46">
        <v>161.9</v>
      </c>
      <c r="D72" s="46">
        <v>0</v>
      </c>
      <c r="E72" s="46"/>
      <c r="F72" s="46"/>
      <c r="G72" s="44">
        <f t="shared" si="6"/>
        <v>161.9</v>
      </c>
      <c r="H72" s="46">
        <v>0</v>
      </c>
      <c r="I72" s="44">
        <v>0</v>
      </c>
      <c r="J72" s="46">
        <v>-14463.35</v>
      </c>
      <c r="K72" s="46">
        <v>0</v>
      </c>
      <c r="L72" s="44">
        <f t="shared" si="7"/>
        <v>-14463.35</v>
      </c>
      <c r="M72" s="44">
        <f t="shared" si="3"/>
        <v>14625.25</v>
      </c>
    </row>
    <row r="73" spans="1:13" s="1" customFormat="1" ht="36.75" customHeight="1">
      <c r="A73" s="81">
        <v>22090400</v>
      </c>
      <c r="B73" s="64" t="s">
        <v>36</v>
      </c>
      <c r="C73" s="46">
        <v>1030.28</v>
      </c>
      <c r="D73" s="46">
        <v>0</v>
      </c>
      <c r="E73" s="46"/>
      <c r="F73" s="46"/>
      <c r="G73" s="44">
        <f t="shared" si="6"/>
        <v>1030.28</v>
      </c>
      <c r="H73" s="46">
        <v>270</v>
      </c>
      <c r="I73" s="44">
        <f>+C73/H73*100</f>
        <v>381.58518518518514</v>
      </c>
      <c r="J73" s="46">
        <v>884</v>
      </c>
      <c r="K73" s="46">
        <v>0</v>
      </c>
      <c r="L73" s="44">
        <f t="shared" si="7"/>
        <v>884</v>
      </c>
      <c r="M73" s="44">
        <f t="shared" si="3"/>
        <v>146.27999999999997</v>
      </c>
    </row>
    <row r="74" spans="1:13" s="1" customFormat="1" ht="15.75" hidden="1">
      <c r="A74" s="80">
        <v>24000000</v>
      </c>
      <c r="B74" s="65" t="s">
        <v>69</v>
      </c>
      <c r="C74" s="44">
        <f>C75</f>
        <v>0</v>
      </c>
      <c r="D74" s="44">
        <f>D75</f>
        <v>0</v>
      </c>
      <c r="E74" s="44">
        <f>E75</f>
        <v>0</v>
      </c>
      <c r="F74" s="44">
        <f>F75</f>
        <v>0</v>
      </c>
      <c r="G74" s="44">
        <f t="shared" si="6"/>
        <v>0</v>
      </c>
      <c r="H74" s="44">
        <f>H75</f>
        <v>0</v>
      </c>
      <c r="I74" s="44" t="e">
        <f>+C74/H74*100</f>
        <v>#DIV/0!</v>
      </c>
      <c r="J74" s="44">
        <f>J75</f>
        <v>0</v>
      </c>
      <c r="K74" s="44">
        <f>K75</f>
        <v>0</v>
      </c>
      <c r="L74" s="44">
        <f t="shared" si="7"/>
        <v>0</v>
      </c>
      <c r="M74" s="44">
        <f t="shared" si="3"/>
        <v>0</v>
      </c>
    </row>
    <row r="75" spans="1:13" s="1" customFormat="1" ht="15.75" hidden="1">
      <c r="A75" s="81">
        <v>24060300</v>
      </c>
      <c r="B75" s="64" t="s">
        <v>70</v>
      </c>
      <c r="C75" s="46">
        <v>0</v>
      </c>
      <c r="D75" s="46">
        <v>0</v>
      </c>
      <c r="E75" s="46"/>
      <c r="F75" s="46"/>
      <c r="G75" s="44">
        <f t="shared" si="6"/>
        <v>0</v>
      </c>
      <c r="H75" s="46">
        <v>0</v>
      </c>
      <c r="I75" s="44" t="e">
        <f>+C75/H75*100</f>
        <v>#DIV/0!</v>
      </c>
      <c r="J75" s="46">
        <v>0</v>
      </c>
      <c r="K75" s="46">
        <v>0</v>
      </c>
      <c r="L75" s="44">
        <f t="shared" si="7"/>
        <v>0</v>
      </c>
      <c r="M75" s="44">
        <f t="shared" si="3"/>
        <v>0</v>
      </c>
    </row>
    <row r="76" spans="1:13" s="1" customFormat="1" ht="15.75">
      <c r="A76" s="80">
        <v>24000000</v>
      </c>
      <c r="B76" s="65" t="s">
        <v>69</v>
      </c>
      <c r="C76" s="44">
        <f>+C77+C81</f>
        <v>2611.97</v>
      </c>
      <c r="D76" s="44">
        <f>+D77+D81</f>
        <v>1490.38</v>
      </c>
      <c r="E76" s="46"/>
      <c r="F76" s="46"/>
      <c r="G76" s="44">
        <f t="shared" si="6"/>
        <v>4102.35</v>
      </c>
      <c r="H76" s="46">
        <f>+H77</f>
        <v>0</v>
      </c>
      <c r="I76" s="44">
        <v>0</v>
      </c>
      <c r="J76" s="44">
        <f>+J77+J81</f>
        <v>0</v>
      </c>
      <c r="K76" s="44">
        <f>+K77+K81</f>
        <v>250924.66</v>
      </c>
      <c r="L76" s="44">
        <f t="shared" si="7"/>
        <v>250924.66</v>
      </c>
      <c r="M76" s="44">
        <f t="shared" si="3"/>
        <v>-246822.31</v>
      </c>
    </row>
    <row r="77" spans="1:13" s="1" customFormat="1" ht="15.75">
      <c r="A77" s="80">
        <v>24060000</v>
      </c>
      <c r="B77" s="65" t="s">
        <v>70</v>
      </c>
      <c r="C77" s="46">
        <f>+C78+C80</f>
        <v>2611.97</v>
      </c>
      <c r="D77" s="46">
        <f>+D78+D79</f>
        <v>1490.38</v>
      </c>
      <c r="E77" s="46"/>
      <c r="F77" s="46"/>
      <c r="G77" s="44">
        <f t="shared" si="6"/>
        <v>4102.35</v>
      </c>
      <c r="H77" s="46">
        <f>+H78+H80</f>
        <v>0</v>
      </c>
      <c r="I77" s="44">
        <v>0</v>
      </c>
      <c r="J77" s="46">
        <f>+J78+J80</f>
        <v>0</v>
      </c>
      <c r="K77" s="46">
        <f>+K78+K79</f>
        <v>0.21</v>
      </c>
      <c r="L77" s="44">
        <f t="shared" si="7"/>
        <v>0.21</v>
      </c>
      <c r="M77" s="44">
        <f t="shared" si="3"/>
        <v>4102.14</v>
      </c>
    </row>
    <row r="78" spans="1:13" s="1" customFormat="1" ht="15.75">
      <c r="A78" s="81">
        <v>24060300</v>
      </c>
      <c r="B78" s="64" t="s">
        <v>70</v>
      </c>
      <c r="C78" s="46">
        <v>2611.97</v>
      </c>
      <c r="D78" s="46">
        <v>0</v>
      </c>
      <c r="E78" s="46"/>
      <c r="F78" s="46"/>
      <c r="G78" s="44">
        <f t="shared" si="6"/>
        <v>2611.97</v>
      </c>
      <c r="H78" s="46">
        <v>0</v>
      </c>
      <c r="I78" s="44">
        <v>0</v>
      </c>
      <c r="J78" s="46">
        <v>0</v>
      </c>
      <c r="K78" s="46">
        <v>0</v>
      </c>
      <c r="L78" s="44">
        <f t="shared" si="7"/>
        <v>0</v>
      </c>
      <c r="M78" s="44">
        <f t="shared" si="3"/>
        <v>2611.97</v>
      </c>
    </row>
    <row r="79" spans="1:13" s="1" customFormat="1" ht="38.25">
      <c r="A79" s="56" t="s">
        <v>133</v>
      </c>
      <c r="B79" s="55" t="s">
        <v>132</v>
      </c>
      <c r="C79" s="46">
        <v>0</v>
      </c>
      <c r="D79" s="46">
        <v>1490.38</v>
      </c>
      <c r="E79" s="46"/>
      <c r="F79" s="46"/>
      <c r="G79" s="44">
        <f t="shared" si="6"/>
        <v>1490.38</v>
      </c>
      <c r="H79" s="46">
        <v>0</v>
      </c>
      <c r="I79" s="44">
        <v>0</v>
      </c>
      <c r="J79" s="46">
        <v>0</v>
      </c>
      <c r="K79" s="46">
        <v>0.21</v>
      </c>
      <c r="L79" s="44">
        <f t="shared" si="7"/>
        <v>0.21</v>
      </c>
      <c r="M79" s="44">
        <f t="shared" si="3"/>
        <v>1490.17</v>
      </c>
    </row>
    <row r="80" spans="1:13" s="1" customFormat="1" ht="65.25" customHeight="1" hidden="1">
      <c r="A80" s="81">
        <v>24062200</v>
      </c>
      <c r="B80" s="64" t="s">
        <v>130</v>
      </c>
      <c r="C80" s="46">
        <v>0</v>
      </c>
      <c r="D80" s="46">
        <v>0</v>
      </c>
      <c r="E80" s="46"/>
      <c r="F80" s="46"/>
      <c r="G80" s="44">
        <f t="shared" si="6"/>
        <v>0</v>
      </c>
      <c r="H80" s="46">
        <v>0</v>
      </c>
      <c r="I80" s="44">
        <v>0</v>
      </c>
      <c r="J80" s="46">
        <v>0</v>
      </c>
      <c r="K80" s="46">
        <v>0</v>
      </c>
      <c r="L80" s="44">
        <f t="shared" si="7"/>
        <v>0</v>
      </c>
      <c r="M80" s="44">
        <f t="shared" si="3"/>
        <v>0</v>
      </c>
    </row>
    <row r="81" spans="1:13" s="1" customFormat="1" ht="27">
      <c r="A81" s="82">
        <v>24170000</v>
      </c>
      <c r="B81" s="63" t="s">
        <v>121</v>
      </c>
      <c r="C81" s="45">
        <v>0</v>
      </c>
      <c r="D81" s="45">
        <v>0</v>
      </c>
      <c r="E81" s="45"/>
      <c r="F81" s="45"/>
      <c r="G81" s="45">
        <f t="shared" si="6"/>
        <v>0</v>
      </c>
      <c r="H81" s="46">
        <v>0</v>
      </c>
      <c r="I81" s="44">
        <v>0</v>
      </c>
      <c r="J81" s="45">
        <v>0</v>
      </c>
      <c r="K81" s="45">
        <v>250924.45</v>
      </c>
      <c r="L81" s="44">
        <f t="shared" si="7"/>
        <v>250924.45</v>
      </c>
      <c r="M81" s="44">
        <f t="shared" si="3"/>
        <v>-250924.45</v>
      </c>
    </row>
    <row r="82" spans="1:13" s="1" customFormat="1" ht="15.75">
      <c r="A82" s="76">
        <v>25000000</v>
      </c>
      <c r="B82" s="66" t="s">
        <v>37</v>
      </c>
      <c r="C82" s="44">
        <f>C83</f>
        <v>0</v>
      </c>
      <c r="D82" s="44">
        <f>+D83+D87</f>
        <v>445678.59</v>
      </c>
      <c r="E82" s="46"/>
      <c r="F82" s="46"/>
      <c r="G82" s="44">
        <f t="shared" si="6"/>
        <v>445678.59</v>
      </c>
      <c r="H82" s="44">
        <f>H83</f>
        <v>0</v>
      </c>
      <c r="I82" s="44">
        <v>0</v>
      </c>
      <c r="J82" s="44">
        <f>J83</f>
        <v>0</v>
      </c>
      <c r="K82" s="44">
        <f>+K83+K87</f>
        <v>297925.07000000007</v>
      </c>
      <c r="L82" s="44">
        <f t="shared" si="7"/>
        <v>297925.07000000007</v>
      </c>
      <c r="M82" s="44">
        <f t="shared" si="3"/>
        <v>147753.51999999996</v>
      </c>
    </row>
    <row r="83" spans="1:13" s="1" customFormat="1" ht="27">
      <c r="A83" s="77">
        <v>25010000</v>
      </c>
      <c r="B83" s="70" t="s">
        <v>12</v>
      </c>
      <c r="C83" s="45">
        <f>+C84+C85+C86</f>
        <v>0</v>
      </c>
      <c r="D83" s="45">
        <f>+D84+D85+D86</f>
        <v>204762.71000000002</v>
      </c>
      <c r="E83" s="45">
        <f>E84</f>
        <v>0</v>
      </c>
      <c r="F83" s="45">
        <f>F84</f>
        <v>0</v>
      </c>
      <c r="G83" s="44">
        <f t="shared" si="6"/>
        <v>204762.71000000002</v>
      </c>
      <c r="H83" s="45">
        <f>+H84+H85+H86</f>
        <v>0</v>
      </c>
      <c r="I83" s="44">
        <v>0</v>
      </c>
      <c r="J83" s="45">
        <f>+J84+J85+J86</f>
        <v>0</v>
      </c>
      <c r="K83" s="45">
        <f>+K84+K85+K86</f>
        <v>165243.93000000002</v>
      </c>
      <c r="L83" s="44">
        <f t="shared" si="7"/>
        <v>165243.93000000002</v>
      </c>
      <c r="M83" s="44">
        <f t="shared" si="3"/>
        <v>39518.78</v>
      </c>
    </row>
    <row r="84" spans="1:13" s="1" customFormat="1" ht="22.5" customHeight="1">
      <c r="A84" s="74">
        <v>25010100</v>
      </c>
      <c r="B84" s="64" t="s">
        <v>38</v>
      </c>
      <c r="C84" s="46">
        <f>C87</f>
        <v>0</v>
      </c>
      <c r="D84" s="46">
        <v>176788.73</v>
      </c>
      <c r="E84" s="44"/>
      <c r="F84" s="44"/>
      <c r="G84" s="44">
        <f t="shared" si="6"/>
        <v>176788.73</v>
      </c>
      <c r="H84" s="46">
        <f>H87</f>
        <v>0</v>
      </c>
      <c r="I84" s="44">
        <v>0</v>
      </c>
      <c r="J84" s="46">
        <f>J87</f>
        <v>0</v>
      </c>
      <c r="K84" s="46">
        <v>163904.73</v>
      </c>
      <c r="L84" s="44">
        <f t="shared" si="7"/>
        <v>163904.73</v>
      </c>
      <c r="M84" s="44">
        <f aca="true" t="shared" si="8" ref="M84:M120">+G84-L84</f>
        <v>12884</v>
      </c>
    </row>
    <row r="85" spans="1:13" s="1" customFormat="1" ht="15.75">
      <c r="A85" s="74">
        <v>25010300</v>
      </c>
      <c r="B85" s="64" t="s">
        <v>95</v>
      </c>
      <c r="C85" s="46">
        <v>0</v>
      </c>
      <c r="D85" s="46">
        <v>27673.72</v>
      </c>
      <c r="E85" s="44"/>
      <c r="F85" s="44"/>
      <c r="G85" s="44">
        <f t="shared" si="6"/>
        <v>27673.72</v>
      </c>
      <c r="H85" s="46">
        <v>0</v>
      </c>
      <c r="I85" s="44">
        <v>0</v>
      </c>
      <c r="J85" s="46">
        <v>0</v>
      </c>
      <c r="K85" s="46">
        <v>1339.2</v>
      </c>
      <c r="L85" s="44">
        <f t="shared" si="7"/>
        <v>1339.2</v>
      </c>
      <c r="M85" s="44">
        <f t="shared" si="8"/>
        <v>26334.52</v>
      </c>
    </row>
    <row r="86" spans="1:13" s="1" customFormat="1" ht="25.5" customHeight="1">
      <c r="A86" s="74">
        <v>25010400</v>
      </c>
      <c r="B86" s="64" t="s">
        <v>96</v>
      </c>
      <c r="C86" s="46">
        <v>0</v>
      </c>
      <c r="D86" s="46">
        <v>300.26</v>
      </c>
      <c r="E86" s="44"/>
      <c r="F86" s="44"/>
      <c r="G86" s="44">
        <f t="shared" si="6"/>
        <v>300.26</v>
      </c>
      <c r="H86" s="47">
        <v>0</v>
      </c>
      <c r="I86" s="44">
        <v>0</v>
      </c>
      <c r="J86" s="46">
        <v>0</v>
      </c>
      <c r="K86" s="46">
        <v>0</v>
      </c>
      <c r="L86" s="44">
        <f t="shared" si="7"/>
        <v>0</v>
      </c>
      <c r="M86" s="44">
        <f t="shared" si="8"/>
        <v>300.26</v>
      </c>
    </row>
    <row r="87" spans="1:13" s="1" customFormat="1" ht="17.25" customHeight="1">
      <c r="A87" s="73" t="s">
        <v>102</v>
      </c>
      <c r="B87" s="63" t="s">
        <v>103</v>
      </c>
      <c r="C87" s="45">
        <f>C88</f>
        <v>0</v>
      </c>
      <c r="D87" s="45">
        <f>D88</f>
        <v>240915.88</v>
      </c>
      <c r="E87" s="45"/>
      <c r="F87" s="45"/>
      <c r="G87" s="44">
        <f t="shared" si="6"/>
        <v>240915.88</v>
      </c>
      <c r="H87" s="45">
        <f>H88</f>
        <v>0</v>
      </c>
      <c r="I87" s="44">
        <v>0</v>
      </c>
      <c r="J87" s="45">
        <f>J88</f>
        <v>0</v>
      </c>
      <c r="K87" s="45">
        <f>K88</f>
        <v>132681.14</v>
      </c>
      <c r="L87" s="44">
        <f t="shared" si="7"/>
        <v>132681.14</v>
      </c>
      <c r="M87" s="44">
        <f t="shared" si="8"/>
        <v>108234.73999999999</v>
      </c>
    </row>
    <row r="88" spans="1:13" s="1" customFormat="1" ht="15" customHeight="1">
      <c r="A88" s="74" t="s">
        <v>48</v>
      </c>
      <c r="B88" s="64" t="s">
        <v>49</v>
      </c>
      <c r="C88" s="46">
        <v>0</v>
      </c>
      <c r="D88" s="46">
        <v>240915.88</v>
      </c>
      <c r="E88" s="44"/>
      <c r="F88" s="44"/>
      <c r="G88" s="44">
        <f t="shared" si="6"/>
        <v>240915.88</v>
      </c>
      <c r="H88" s="46">
        <v>0</v>
      </c>
      <c r="I88" s="44">
        <v>0</v>
      </c>
      <c r="J88" s="46">
        <v>0</v>
      </c>
      <c r="K88" s="46">
        <v>132681.14</v>
      </c>
      <c r="L88" s="44">
        <f t="shared" si="7"/>
        <v>132681.14</v>
      </c>
      <c r="M88" s="44">
        <f t="shared" si="8"/>
        <v>108234.73999999999</v>
      </c>
    </row>
    <row r="89" spans="1:13" s="1" customFormat="1" ht="15.75" hidden="1">
      <c r="A89" s="75">
        <v>30000000</v>
      </c>
      <c r="B89" s="65" t="s">
        <v>79</v>
      </c>
      <c r="C89" s="44">
        <f>C90</f>
        <v>0</v>
      </c>
      <c r="D89" s="44">
        <f>D90+D92</f>
        <v>0</v>
      </c>
      <c r="E89" s="44">
        <f aca="true" t="shared" si="9" ref="D89:F90">E90</f>
        <v>0</v>
      </c>
      <c r="F89" s="44">
        <f t="shared" si="9"/>
        <v>0</v>
      </c>
      <c r="G89" s="44">
        <f t="shared" si="6"/>
        <v>0</v>
      </c>
      <c r="H89" s="47"/>
      <c r="I89" s="44" t="e">
        <f aca="true" t="shared" si="10" ref="I89:I103">+C89/H89*100</f>
        <v>#DIV/0!</v>
      </c>
      <c r="J89" s="44">
        <f>J90</f>
        <v>0</v>
      </c>
      <c r="K89" s="44">
        <f>K90+K92</f>
        <v>0</v>
      </c>
      <c r="L89" s="44">
        <f t="shared" si="7"/>
        <v>0</v>
      </c>
      <c r="M89" s="44">
        <f t="shared" si="8"/>
        <v>0</v>
      </c>
    </row>
    <row r="90" spans="1:13" s="1" customFormat="1" ht="15.75" hidden="1">
      <c r="A90" s="74">
        <v>31000000</v>
      </c>
      <c r="B90" s="65" t="s">
        <v>80</v>
      </c>
      <c r="C90" s="44">
        <f>C91</f>
        <v>0</v>
      </c>
      <c r="D90" s="44">
        <f t="shared" si="9"/>
        <v>0</v>
      </c>
      <c r="E90" s="44">
        <f t="shared" si="9"/>
        <v>0</v>
      </c>
      <c r="F90" s="44">
        <f t="shared" si="9"/>
        <v>0</v>
      </c>
      <c r="G90" s="44">
        <f aca="true" t="shared" si="11" ref="G90:G115">SUM(C90:F90)</f>
        <v>0</v>
      </c>
      <c r="H90" s="47"/>
      <c r="I90" s="44" t="e">
        <f t="shared" si="10"/>
        <v>#DIV/0!</v>
      </c>
      <c r="J90" s="44">
        <f>J91</f>
        <v>0</v>
      </c>
      <c r="K90" s="44">
        <f>K91</f>
        <v>0</v>
      </c>
      <c r="L90" s="44">
        <f t="shared" si="7"/>
        <v>0</v>
      </c>
      <c r="M90" s="44">
        <f t="shared" si="8"/>
        <v>0</v>
      </c>
    </row>
    <row r="91" spans="1:13" s="1" customFormat="1" ht="51" hidden="1">
      <c r="A91" s="74">
        <v>31010200</v>
      </c>
      <c r="B91" s="62" t="s">
        <v>81</v>
      </c>
      <c r="C91" s="46">
        <v>0</v>
      </c>
      <c r="D91" s="46">
        <v>0</v>
      </c>
      <c r="E91" s="44"/>
      <c r="F91" s="44"/>
      <c r="G91" s="44">
        <f t="shared" si="11"/>
        <v>0</v>
      </c>
      <c r="H91" s="47"/>
      <c r="I91" s="44" t="e">
        <f t="shared" si="10"/>
        <v>#DIV/0!</v>
      </c>
      <c r="J91" s="46">
        <v>0</v>
      </c>
      <c r="K91" s="46">
        <v>0</v>
      </c>
      <c r="L91" s="44">
        <f t="shared" si="7"/>
        <v>0</v>
      </c>
      <c r="M91" s="44">
        <f t="shared" si="8"/>
        <v>0</v>
      </c>
    </row>
    <row r="92" spans="1:13" s="1" customFormat="1" ht="51" hidden="1">
      <c r="A92" s="74">
        <v>33010400</v>
      </c>
      <c r="B92" s="64" t="s">
        <v>83</v>
      </c>
      <c r="C92" s="46">
        <v>0</v>
      </c>
      <c r="D92" s="46">
        <v>0</v>
      </c>
      <c r="E92" s="44"/>
      <c r="F92" s="44"/>
      <c r="G92" s="44">
        <f t="shared" si="11"/>
        <v>0</v>
      </c>
      <c r="H92" s="47"/>
      <c r="I92" s="44" t="e">
        <f t="shared" si="10"/>
        <v>#DIV/0!</v>
      </c>
      <c r="J92" s="46">
        <v>0</v>
      </c>
      <c r="K92" s="46">
        <v>0</v>
      </c>
      <c r="L92" s="44">
        <f t="shared" si="7"/>
        <v>0</v>
      </c>
      <c r="M92" s="44">
        <f t="shared" si="8"/>
        <v>0</v>
      </c>
    </row>
    <row r="93" spans="1:13" s="1" customFormat="1" ht="15.75" hidden="1">
      <c r="A93" s="75">
        <v>30000000</v>
      </c>
      <c r="B93" s="65" t="s">
        <v>108</v>
      </c>
      <c r="C93" s="45">
        <f>C94</f>
        <v>0</v>
      </c>
      <c r="D93" s="45">
        <f>D94</f>
        <v>0</v>
      </c>
      <c r="E93" s="45"/>
      <c r="F93" s="45"/>
      <c r="G93" s="44">
        <f t="shared" si="11"/>
        <v>0</v>
      </c>
      <c r="H93" s="47"/>
      <c r="I93" s="44" t="e">
        <f t="shared" si="10"/>
        <v>#DIV/0!</v>
      </c>
      <c r="J93" s="45">
        <f>J94</f>
        <v>0</v>
      </c>
      <c r="K93" s="45">
        <f>K94</f>
        <v>0</v>
      </c>
      <c r="L93" s="44">
        <f t="shared" si="7"/>
        <v>0</v>
      </c>
      <c r="M93" s="44">
        <f t="shared" si="8"/>
        <v>0</v>
      </c>
    </row>
    <row r="94" spans="1:13" s="1" customFormat="1" ht="15.75" hidden="1">
      <c r="A94" s="75">
        <v>31000000</v>
      </c>
      <c r="B94" s="65" t="s">
        <v>106</v>
      </c>
      <c r="C94" s="44">
        <v>0</v>
      </c>
      <c r="D94" s="44">
        <f>+D95</f>
        <v>0</v>
      </c>
      <c r="E94" s="44"/>
      <c r="F94" s="44"/>
      <c r="G94" s="44">
        <f t="shared" si="11"/>
        <v>0</v>
      </c>
      <c r="H94" s="47"/>
      <c r="I94" s="44" t="e">
        <f t="shared" si="10"/>
        <v>#DIV/0!</v>
      </c>
      <c r="J94" s="44">
        <v>0</v>
      </c>
      <c r="K94" s="44">
        <f>+K95</f>
        <v>0</v>
      </c>
      <c r="L94" s="44">
        <f t="shared" si="7"/>
        <v>0</v>
      </c>
      <c r="M94" s="44">
        <f t="shared" si="8"/>
        <v>0</v>
      </c>
    </row>
    <row r="95" spans="1:13" s="1" customFormat="1" ht="38.25" hidden="1">
      <c r="A95" s="74">
        <v>31030000</v>
      </c>
      <c r="B95" s="64" t="s">
        <v>107</v>
      </c>
      <c r="C95" s="46">
        <v>0</v>
      </c>
      <c r="D95" s="46">
        <v>0</v>
      </c>
      <c r="E95" s="44"/>
      <c r="F95" s="44"/>
      <c r="G95" s="44">
        <f>SUM(C95:F95)</f>
        <v>0</v>
      </c>
      <c r="H95" s="47">
        <f>+C98+C101+C106</f>
        <v>13990874</v>
      </c>
      <c r="I95" s="44">
        <f t="shared" si="10"/>
        <v>0</v>
      </c>
      <c r="J95" s="46">
        <v>0</v>
      </c>
      <c r="K95" s="46">
        <v>0</v>
      </c>
      <c r="L95" s="44">
        <f t="shared" si="7"/>
        <v>0</v>
      </c>
      <c r="M95" s="44">
        <f t="shared" si="8"/>
        <v>0</v>
      </c>
    </row>
    <row r="96" spans="1:13" s="1" customFormat="1" ht="15" customHeight="1">
      <c r="A96" s="76">
        <v>40000000</v>
      </c>
      <c r="B96" s="66" t="s">
        <v>39</v>
      </c>
      <c r="C96" s="44">
        <f>C97</f>
        <v>14454052</v>
      </c>
      <c r="D96" s="44">
        <f>D97</f>
        <v>0</v>
      </c>
      <c r="E96" s="46"/>
      <c r="F96" s="46"/>
      <c r="G96" s="44">
        <f t="shared" si="11"/>
        <v>14454052</v>
      </c>
      <c r="H96" s="44">
        <f>H97</f>
        <v>14455703</v>
      </c>
      <c r="I96" s="44">
        <f t="shared" si="10"/>
        <v>99.98857890204303</v>
      </c>
      <c r="J96" s="44">
        <f>J97</f>
        <v>10823243</v>
      </c>
      <c r="K96" s="44">
        <f>K97</f>
        <v>0</v>
      </c>
      <c r="L96" s="44">
        <f aca="true" t="shared" si="12" ref="L96:L119">SUM(J96:K96)</f>
        <v>10823243</v>
      </c>
      <c r="M96" s="44">
        <f t="shared" si="8"/>
        <v>3630809</v>
      </c>
    </row>
    <row r="97" spans="1:13" s="1" customFormat="1" ht="15.75">
      <c r="A97" s="76">
        <v>41000000</v>
      </c>
      <c r="B97" s="66" t="s">
        <v>40</v>
      </c>
      <c r="C97" s="44">
        <f>+C98+C101+C106+C109</f>
        <v>14454052</v>
      </c>
      <c r="D97" s="44">
        <f>+D98+D101+D106+D109</f>
        <v>0</v>
      </c>
      <c r="E97" s="44">
        <f>E101+E98</f>
        <v>0</v>
      </c>
      <c r="F97" s="44">
        <f>F101+F98</f>
        <v>0</v>
      </c>
      <c r="G97" s="44">
        <f t="shared" si="11"/>
        <v>14454052</v>
      </c>
      <c r="H97" s="44">
        <f>+H98+H101+H106+H109</f>
        <v>14455703</v>
      </c>
      <c r="I97" s="44">
        <f t="shared" si="10"/>
        <v>99.98857890204303</v>
      </c>
      <c r="J97" s="44">
        <f>+J98+J101+J106+J109</f>
        <v>10823243</v>
      </c>
      <c r="K97" s="44">
        <f>+K98+K101+K106+K109</f>
        <v>0</v>
      </c>
      <c r="L97" s="44">
        <f t="shared" si="12"/>
        <v>10823243</v>
      </c>
      <c r="M97" s="44">
        <f t="shared" si="8"/>
        <v>3630809</v>
      </c>
    </row>
    <row r="98" spans="1:13" s="1" customFormat="1" ht="15.75">
      <c r="A98" s="77">
        <v>41020000</v>
      </c>
      <c r="B98" s="70" t="s">
        <v>71</v>
      </c>
      <c r="C98" s="45">
        <f>C99+C100</f>
        <v>5345100</v>
      </c>
      <c r="D98" s="45">
        <f>D99+D100</f>
        <v>0</v>
      </c>
      <c r="E98" s="45">
        <f>E99+E100</f>
        <v>0</v>
      </c>
      <c r="F98" s="45">
        <f>F99+F100</f>
        <v>0</v>
      </c>
      <c r="G98" s="44">
        <f t="shared" si="11"/>
        <v>5345100</v>
      </c>
      <c r="H98" s="45">
        <f>H99+H100</f>
        <v>5345100</v>
      </c>
      <c r="I98" s="44">
        <f t="shared" si="10"/>
        <v>100</v>
      </c>
      <c r="J98" s="45">
        <f>J99+J100</f>
        <v>3541200</v>
      </c>
      <c r="K98" s="45">
        <f>K99+K100</f>
        <v>0</v>
      </c>
      <c r="L98" s="44">
        <f t="shared" si="12"/>
        <v>3541200</v>
      </c>
      <c r="M98" s="44">
        <f t="shared" si="8"/>
        <v>1803900</v>
      </c>
    </row>
    <row r="99" spans="1:13" s="1" customFormat="1" ht="15.75">
      <c r="A99" s="78">
        <v>41020100</v>
      </c>
      <c r="B99" s="69" t="s">
        <v>72</v>
      </c>
      <c r="C99" s="46">
        <v>5345100</v>
      </c>
      <c r="D99" s="46">
        <v>0</v>
      </c>
      <c r="E99" s="46"/>
      <c r="F99" s="46"/>
      <c r="G99" s="44">
        <f t="shared" si="11"/>
        <v>5345100</v>
      </c>
      <c r="H99" s="47">
        <v>5345100</v>
      </c>
      <c r="I99" s="44">
        <f t="shared" si="10"/>
        <v>100</v>
      </c>
      <c r="J99" s="46">
        <v>3541200</v>
      </c>
      <c r="K99" s="46">
        <v>0</v>
      </c>
      <c r="L99" s="44">
        <f t="shared" si="12"/>
        <v>3541200</v>
      </c>
      <c r="M99" s="44">
        <f t="shared" si="8"/>
        <v>1803900</v>
      </c>
    </row>
    <row r="100" spans="1:13" s="1" customFormat="1" ht="51" hidden="1">
      <c r="A100" s="78">
        <v>41020200</v>
      </c>
      <c r="B100" s="69" t="s">
        <v>73</v>
      </c>
      <c r="C100" s="46">
        <v>0</v>
      </c>
      <c r="D100" s="46">
        <v>0</v>
      </c>
      <c r="E100" s="46"/>
      <c r="F100" s="46"/>
      <c r="G100" s="44">
        <f t="shared" si="11"/>
        <v>0</v>
      </c>
      <c r="H100" s="47"/>
      <c r="I100" s="44" t="e">
        <f t="shared" si="10"/>
        <v>#DIV/0!</v>
      </c>
      <c r="J100" s="46">
        <v>0</v>
      </c>
      <c r="K100" s="46">
        <v>0</v>
      </c>
      <c r="L100" s="44">
        <f t="shared" si="12"/>
        <v>0</v>
      </c>
      <c r="M100" s="44">
        <f t="shared" si="8"/>
        <v>0</v>
      </c>
    </row>
    <row r="101" spans="1:13" s="1" customFormat="1" ht="15.75">
      <c r="A101" s="77">
        <v>41030000</v>
      </c>
      <c r="B101" s="71" t="s">
        <v>41</v>
      </c>
      <c r="C101" s="45">
        <f>+C102+C103+C104+C105</f>
        <v>8107100</v>
      </c>
      <c r="D101" s="45">
        <f>+D102+D103+D104+D105</f>
        <v>0</v>
      </c>
      <c r="E101" s="45"/>
      <c r="F101" s="45"/>
      <c r="G101" s="44">
        <f t="shared" si="11"/>
        <v>8107100</v>
      </c>
      <c r="H101" s="45">
        <f>+H102+H103+H104+H105</f>
        <v>8107100</v>
      </c>
      <c r="I101" s="44">
        <f t="shared" si="10"/>
        <v>100</v>
      </c>
      <c r="J101" s="45">
        <f>+J102+J103+J104+J105</f>
        <v>6775300</v>
      </c>
      <c r="K101" s="45">
        <f>+K102+K103+K104+K105</f>
        <v>0</v>
      </c>
      <c r="L101" s="44">
        <f t="shared" si="12"/>
        <v>6775300</v>
      </c>
      <c r="M101" s="44">
        <f t="shared" si="8"/>
        <v>1331800</v>
      </c>
    </row>
    <row r="102" spans="1:13" s="1" customFormat="1" ht="0" customHeight="1" hidden="1">
      <c r="A102" s="78">
        <v>41033200</v>
      </c>
      <c r="B102" s="72" t="s">
        <v>89</v>
      </c>
      <c r="C102" s="46">
        <v>0</v>
      </c>
      <c r="D102" s="46">
        <v>0</v>
      </c>
      <c r="E102" s="46"/>
      <c r="F102" s="46"/>
      <c r="G102" s="44">
        <f t="shared" si="11"/>
        <v>0</v>
      </c>
      <c r="H102" s="47"/>
      <c r="I102" s="44" t="e">
        <f t="shared" si="10"/>
        <v>#DIV/0!</v>
      </c>
      <c r="J102" s="46">
        <v>0</v>
      </c>
      <c r="K102" s="46">
        <v>0</v>
      </c>
      <c r="L102" s="44">
        <f t="shared" si="12"/>
        <v>0</v>
      </c>
      <c r="M102" s="44">
        <f t="shared" si="8"/>
        <v>0</v>
      </c>
    </row>
    <row r="103" spans="1:13" s="1" customFormat="1" ht="19.5" customHeight="1">
      <c r="A103" s="81">
        <v>41033900</v>
      </c>
      <c r="B103" s="64" t="s">
        <v>74</v>
      </c>
      <c r="C103" s="46">
        <v>8107100</v>
      </c>
      <c r="D103" s="46">
        <v>0</v>
      </c>
      <c r="E103" s="46"/>
      <c r="F103" s="46"/>
      <c r="G103" s="44">
        <f t="shared" si="11"/>
        <v>8107100</v>
      </c>
      <c r="H103" s="47">
        <v>8107100</v>
      </c>
      <c r="I103" s="44">
        <f t="shared" si="10"/>
        <v>100</v>
      </c>
      <c r="J103" s="46">
        <v>4774700</v>
      </c>
      <c r="K103" s="46">
        <v>0</v>
      </c>
      <c r="L103" s="44">
        <f t="shared" si="12"/>
        <v>4774700</v>
      </c>
      <c r="M103" s="44">
        <f t="shared" si="8"/>
        <v>3332400</v>
      </c>
    </row>
    <row r="104" spans="1:13" s="1" customFormat="1" ht="25.5">
      <c r="A104" s="81">
        <v>41034200</v>
      </c>
      <c r="B104" s="64" t="s">
        <v>75</v>
      </c>
      <c r="C104" s="46">
        <v>0</v>
      </c>
      <c r="D104" s="46">
        <v>0</v>
      </c>
      <c r="E104" s="46"/>
      <c r="F104" s="46"/>
      <c r="G104" s="44">
        <f t="shared" si="11"/>
        <v>0</v>
      </c>
      <c r="H104" s="47">
        <v>0</v>
      </c>
      <c r="I104" s="44">
        <v>0</v>
      </c>
      <c r="J104" s="46">
        <v>2000600</v>
      </c>
      <c r="K104" s="46">
        <v>0</v>
      </c>
      <c r="L104" s="44">
        <f t="shared" si="12"/>
        <v>2000600</v>
      </c>
      <c r="M104" s="44">
        <f t="shared" si="8"/>
        <v>-2000600</v>
      </c>
    </row>
    <row r="105" spans="1:13" s="1" customFormat="1" ht="38.25" customHeight="1" hidden="1">
      <c r="A105" s="81">
        <v>41034500</v>
      </c>
      <c r="B105" s="64" t="s">
        <v>105</v>
      </c>
      <c r="C105" s="46">
        <v>0</v>
      </c>
      <c r="D105" s="46">
        <v>0</v>
      </c>
      <c r="E105" s="46"/>
      <c r="F105" s="46"/>
      <c r="G105" s="44">
        <f>SUM(C105:F105)</f>
        <v>0</v>
      </c>
      <c r="H105" s="47">
        <v>0</v>
      </c>
      <c r="I105" s="44" t="e">
        <f aca="true" t="shared" si="13" ref="I105:I117">+C105/H105*100</f>
        <v>#DIV/0!</v>
      </c>
      <c r="J105" s="46">
        <v>0</v>
      </c>
      <c r="K105" s="46">
        <v>0</v>
      </c>
      <c r="L105" s="44">
        <f t="shared" si="12"/>
        <v>0</v>
      </c>
      <c r="M105" s="44">
        <f t="shared" si="8"/>
        <v>0</v>
      </c>
    </row>
    <row r="106" spans="1:13" s="1" customFormat="1" ht="15.75">
      <c r="A106" s="82">
        <v>41040000</v>
      </c>
      <c r="B106" s="63" t="s">
        <v>90</v>
      </c>
      <c r="C106" s="45">
        <f>+C108</f>
        <v>538674</v>
      </c>
      <c r="D106" s="45">
        <f>+D108</f>
        <v>0</v>
      </c>
      <c r="E106" s="45"/>
      <c r="F106" s="45"/>
      <c r="G106" s="44">
        <f t="shared" si="11"/>
        <v>538674</v>
      </c>
      <c r="H106" s="45">
        <f>+H108+H107</f>
        <v>538674</v>
      </c>
      <c r="I106" s="44">
        <f t="shared" si="13"/>
        <v>100</v>
      </c>
      <c r="J106" s="45">
        <f>+J108</f>
        <v>498300</v>
      </c>
      <c r="K106" s="45">
        <f>+K108</f>
        <v>0</v>
      </c>
      <c r="L106" s="44">
        <f t="shared" si="12"/>
        <v>498300</v>
      </c>
      <c r="M106" s="44">
        <f t="shared" si="8"/>
        <v>40374</v>
      </c>
    </row>
    <row r="107" spans="1:13" s="1" customFormat="1" ht="25.5" customHeight="1" hidden="1">
      <c r="A107" s="81">
        <v>41040100</v>
      </c>
      <c r="B107" s="64" t="s">
        <v>118</v>
      </c>
      <c r="C107" s="46">
        <v>0</v>
      </c>
      <c r="D107" s="46">
        <v>0</v>
      </c>
      <c r="E107" s="46"/>
      <c r="F107" s="46"/>
      <c r="G107" s="44">
        <f t="shared" si="11"/>
        <v>0</v>
      </c>
      <c r="H107" s="47"/>
      <c r="I107" s="44" t="e">
        <f t="shared" si="13"/>
        <v>#DIV/0!</v>
      </c>
      <c r="J107" s="46">
        <v>0</v>
      </c>
      <c r="K107" s="46">
        <v>0</v>
      </c>
      <c r="L107" s="44">
        <f t="shared" si="12"/>
        <v>0</v>
      </c>
      <c r="M107" s="44">
        <f t="shared" si="8"/>
        <v>0</v>
      </c>
    </row>
    <row r="108" spans="1:13" s="1" customFormat="1" ht="35.25" customHeight="1">
      <c r="A108" s="81">
        <v>41040200</v>
      </c>
      <c r="B108" s="64" t="s">
        <v>117</v>
      </c>
      <c r="C108" s="46">
        <v>538674</v>
      </c>
      <c r="D108" s="46">
        <v>0</v>
      </c>
      <c r="E108" s="46"/>
      <c r="F108" s="46"/>
      <c r="G108" s="44">
        <f t="shared" si="11"/>
        <v>538674</v>
      </c>
      <c r="H108" s="47">
        <v>538674</v>
      </c>
      <c r="I108" s="44">
        <f t="shared" si="13"/>
        <v>100</v>
      </c>
      <c r="J108" s="46">
        <v>498300</v>
      </c>
      <c r="K108" s="46">
        <v>0</v>
      </c>
      <c r="L108" s="44">
        <f t="shared" si="12"/>
        <v>498300</v>
      </c>
      <c r="M108" s="44">
        <f t="shared" si="8"/>
        <v>40374</v>
      </c>
    </row>
    <row r="109" spans="1:13" s="1" customFormat="1" ht="24" customHeight="1">
      <c r="A109" s="82">
        <v>41050000</v>
      </c>
      <c r="B109" s="63" t="s">
        <v>91</v>
      </c>
      <c r="C109" s="45">
        <f>+C111+C116+C117</f>
        <v>463178</v>
      </c>
      <c r="D109" s="45">
        <f>+D110+D112+D113+D115+D114</f>
        <v>0</v>
      </c>
      <c r="E109" s="45"/>
      <c r="F109" s="45"/>
      <c r="G109" s="44">
        <f t="shared" si="11"/>
        <v>463178</v>
      </c>
      <c r="H109" s="45">
        <f>+H111+H116+H117</f>
        <v>464829</v>
      </c>
      <c r="I109" s="44">
        <f t="shared" si="13"/>
        <v>99.64481562036792</v>
      </c>
      <c r="J109" s="45">
        <f>+J111</f>
        <v>8443</v>
      </c>
      <c r="K109" s="45">
        <f>+K110+K112+K113+K115+K114</f>
        <v>0</v>
      </c>
      <c r="L109" s="44">
        <f t="shared" si="12"/>
        <v>8443</v>
      </c>
      <c r="M109" s="44">
        <f t="shared" si="8"/>
        <v>454735</v>
      </c>
    </row>
    <row r="110" spans="1:13" s="1" customFormat="1" ht="26.25" customHeight="1" hidden="1">
      <c r="A110" s="81">
        <v>41051100</v>
      </c>
      <c r="B110" s="64" t="s">
        <v>111</v>
      </c>
      <c r="C110" s="46">
        <v>0</v>
      </c>
      <c r="D110" s="46">
        <v>0</v>
      </c>
      <c r="E110" s="46"/>
      <c r="F110" s="46"/>
      <c r="G110" s="44">
        <f t="shared" si="11"/>
        <v>0</v>
      </c>
      <c r="H110" s="47"/>
      <c r="I110" s="44" t="e">
        <f t="shared" si="13"/>
        <v>#DIV/0!</v>
      </c>
      <c r="J110" s="46">
        <v>0</v>
      </c>
      <c r="K110" s="46">
        <v>0</v>
      </c>
      <c r="L110" s="44">
        <f t="shared" si="12"/>
        <v>0</v>
      </c>
      <c r="M110" s="44">
        <f t="shared" si="8"/>
        <v>0</v>
      </c>
    </row>
    <row r="111" spans="1:13" s="1" customFormat="1" ht="38.25" customHeight="1">
      <c r="A111" s="81">
        <v>41051200</v>
      </c>
      <c r="B111" s="64" t="s">
        <v>122</v>
      </c>
      <c r="C111" s="46">
        <v>31578</v>
      </c>
      <c r="D111" s="46">
        <v>0</v>
      </c>
      <c r="E111" s="46"/>
      <c r="F111" s="46"/>
      <c r="G111" s="44">
        <f>SUM(C111:F111)</f>
        <v>31578</v>
      </c>
      <c r="H111" s="47">
        <v>31578</v>
      </c>
      <c r="I111" s="44">
        <f t="shared" si="13"/>
        <v>100</v>
      </c>
      <c r="J111" s="46">
        <v>8443</v>
      </c>
      <c r="K111" s="46">
        <v>0</v>
      </c>
      <c r="L111" s="44">
        <f>SUM(J111:K111)</f>
        <v>8443</v>
      </c>
      <c r="M111" s="44">
        <f t="shared" si="8"/>
        <v>23135</v>
      </c>
    </row>
    <row r="112" spans="1:13" s="1" customFormat="1" ht="36.75" customHeight="1" hidden="1">
      <c r="A112" s="81">
        <v>41051400</v>
      </c>
      <c r="B112" s="64" t="s">
        <v>92</v>
      </c>
      <c r="C112" s="46">
        <v>0</v>
      </c>
      <c r="D112" s="46">
        <v>0</v>
      </c>
      <c r="E112" s="46"/>
      <c r="F112" s="46"/>
      <c r="G112" s="44">
        <f t="shared" si="11"/>
        <v>0</v>
      </c>
      <c r="H112" s="47"/>
      <c r="I112" s="44" t="e">
        <f t="shared" si="13"/>
        <v>#DIV/0!</v>
      </c>
      <c r="J112" s="46">
        <v>0</v>
      </c>
      <c r="K112" s="46">
        <v>0</v>
      </c>
      <c r="L112" s="44">
        <f t="shared" si="12"/>
        <v>0</v>
      </c>
      <c r="M112" s="44">
        <f t="shared" si="8"/>
        <v>0</v>
      </c>
    </row>
    <row r="113" spans="1:13" s="1" customFormat="1" ht="27.75" customHeight="1" hidden="1">
      <c r="A113" s="81">
        <v>41051500</v>
      </c>
      <c r="B113" s="64" t="s">
        <v>112</v>
      </c>
      <c r="C113" s="46">
        <v>0</v>
      </c>
      <c r="D113" s="46">
        <v>0</v>
      </c>
      <c r="E113" s="46"/>
      <c r="F113" s="46"/>
      <c r="G113" s="44">
        <f t="shared" si="11"/>
        <v>0</v>
      </c>
      <c r="H113" s="47"/>
      <c r="I113" s="44" t="e">
        <f t="shared" si="13"/>
        <v>#DIV/0!</v>
      </c>
      <c r="J113" s="46">
        <v>0</v>
      </c>
      <c r="K113" s="46">
        <v>0</v>
      </c>
      <c r="L113" s="44">
        <f t="shared" si="12"/>
        <v>0</v>
      </c>
      <c r="M113" s="44">
        <f t="shared" si="8"/>
        <v>0</v>
      </c>
    </row>
    <row r="114" spans="1:13" s="1" customFormat="1" ht="66" customHeight="1" hidden="1">
      <c r="A114" s="81">
        <v>41052600</v>
      </c>
      <c r="B114" s="64" t="s">
        <v>113</v>
      </c>
      <c r="C114" s="46">
        <v>0</v>
      </c>
      <c r="D114" s="46">
        <v>0</v>
      </c>
      <c r="E114" s="46"/>
      <c r="F114" s="46"/>
      <c r="G114" s="44">
        <f t="shared" si="11"/>
        <v>0</v>
      </c>
      <c r="H114" s="47"/>
      <c r="I114" s="44" t="e">
        <f t="shared" si="13"/>
        <v>#DIV/0!</v>
      </c>
      <c r="J114" s="46">
        <v>0</v>
      </c>
      <c r="K114" s="46">
        <v>0</v>
      </c>
      <c r="L114" s="44">
        <f t="shared" si="12"/>
        <v>0</v>
      </c>
      <c r="M114" s="44">
        <f t="shared" si="8"/>
        <v>0</v>
      </c>
    </row>
    <row r="115" spans="1:13" s="1" customFormat="1" ht="15.75" hidden="1">
      <c r="A115" s="81">
        <v>41053900</v>
      </c>
      <c r="B115" s="64" t="s">
        <v>93</v>
      </c>
      <c r="C115" s="46">
        <v>0</v>
      </c>
      <c r="D115" s="46">
        <v>0</v>
      </c>
      <c r="E115" s="46"/>
      <c r="F115" s="46"/>
      <c r="G115" s="44">
        <f t="shared" si="11"/>
        <v>0</v>
      </c>
      <c r="H115" s="47"/>
      <c r="I115" s="44" t="e">
        <f t="shared" si="13"/>
        <v>#DIV/0!</v>
      </c>
      <c r="J115" s="46">
        <v>0</v>
      </c>
      <c r="K115" s="46">
        <v>0</v>
      </c>
      <c r="L115" s="44">
        <f t="shared" si="12"/>
        <v>0</v>
      </c>
      <c r="M115" s="44">
        <f t="shared" si="8"/>
        <v>0</v>
      </c>
    </row>
    <row r="116" spans="1:13" s="1" customFormat="1" ht="15.75">
      <c r="A116" s="81">
        <v>41053900</v>
      </c>
      <c r="B116" s="84" t="s">
        <v>93</v>
      </c>
      <c r="C116" s="46">
        <v>302000</v>
      </c>
      <c r="D116" s="46">
        <v>0</v>
      </c>
      <c r="E116" s="46"/>
      <c r="F116" s="46"/>
      <c r="G116" s="44">
        <f>SUM(C116:F116)</f>
        <v>302000</v>
      </c>
      <c r="H116" s="47">
        <v>303651</v>
      </c>
      <c r="I116" s="44">
        <f t="shared" si="13"/>
        <v>99.45628369410936</v>
      </c>
      <c r="J116" s="46">
        <v>0</v>
      </c>
      <c r="K116" s="46">
        <v>0</v>
      </c>
      <c r="L116" s="44">
        <f t="shared" si="12"/>
        <v>0</v>
      </c>
      <c r="M116" s="44">
        <f t="shared" si="8"/>
        <v>302000</v>
      </c>
    </row>
    <row r="117" spans="1:13" s="1" customFormat="1" ht="38.25">
      <c r="A117" s="81">
        <v>41055000</v>
      </c>
      <c r="B117" s="64" t="s">
        <v>141</v>
      </c>
      <c r="C117" s="46">
        <v>129600</v>
      </c>
      <c r="D117" s="46">
        <v>0</v>
      </c>
      <c r="E117" s="46"/>
      <c r="F117" s="46"/>
      <c r="G117" s="44">
        <f>SUM(C117:F117)</f>
        <v>129600</v>
      </c>
      <c r="H117" s="47">
        <v>129600</v>
      </c>
      <c r="I117" s="44">
        <f t="shared" si="13"/>
        <v>100</v>
      </c>
      <c r="J117" s="46">
        <v>0</v>
      </c>
      <c r="K117" s="46">
        <v>0</v>
      </c>
      <c r="L117" s="44">
        <f t="shared" si="12"/>
        <v>0</v>
      </c>
      <c r="M117" s="44">
        <f t="shared" si="8"/>
        <v>129600</v>
      </c>
    </row>
    <row r="118" spans="1:13" s="1" customFormat="1" ht="15.75">
      <c r="A118" s="80">
        <v>50000000</v>
      </c>
      <c r="B118" s="65" t="s">
        <v>109</v>
      </c>
      <c r="C118" s="45">
        <f>+C119</f>
        <v>0</v>
      </c>
      <c r="D118" s="45">
        <f>+D119</f>
        <v>0</v>
      </c>
      <c r="E118" s="45"/>
      <c r="F118" s="45"/>
      <c r="G118" s="44">
        <f>SUM(C118:F118)</f>
        <v>0</v>
      </c>
      <c r="H118" s="45">
        <f>+H119</f>
        <v>0</v>
      </c>
      <c r="I118" s="44">
        <v>0</v>
      </c>
      <c r="J118" s="45">
        <f>+J119</f>
        <v>0</v>
      </c>
      <c r="K118" s="45">
        <f>+K119</f>
        <v>680</v>
      </c>
      <c r="L118" s="44">
        <f t="shared" si="12"/>
        <v>680</v>
      </c>
      <c r="M118" s="44">
        <f t="shared" si="8"/>
        <v>-680</v>
      </c>
    </row>
    <row r="119" spans="1:13" s="1" customFormat="1" ht="38.25" customHeight="1">
      <c r="A119" s="81">
        <v>50110000</v>
      </c>
      <c r="B119" s="64" t="s">
        <v>110</v>
      </c>
      <c r="C119" s="46">
        <v>0</v>
      </c>
      <c r="D119" s="46">
        <v>0</v>
      </c>
      <c r="E119" s="46"/>
      <c r="F119" s="46"/>
      <c r="G119" s="44">
        <f>SUM(C119:F119)</f>
        <v>0</v>
      </c>
      <c r="H119" s="47">
        <v>0</v>
      </c>
      <c r="I119" s="44">
        <v>0</v>
      </c>
      <c r="J119" s="46">
        <v>0</v>
      </c>
      <c r="K119" s="46">
        <v>680</v>
      </c>
      <c r="L119" s="44">
        <f t="shared" si="12"/>
        <v>680</v>
      </c>
      <c r="M119" s="44">
        <f t="shared" si="8"/>
        <v>-680</v>
      </c>
    </row>
    <row r="120" spans="1:13" s="1" customFormat="1" ht="15.75">
      <c r="A120" s="78"/>
      <c r="B120" s="66" t="s">
        <v>42</v>
      </c>
      <c r="C120" s="44">
        <f>+C15+C57+C93+C96+C118</f>
        <v>21324560.92</v>
      </c>
      <c r="D120" s="44">
        <f>+D15+D57+D93+D96+D118</f>
        <v>457420.11000000004</v>
      </c>
      <c r="E120" s="44" t="e">
        <f>E15+E57+E96</f>
        <v>#REF!</v>
      </c>
      <c r="F120" s="44" t="e">
        <f>F15+F57+F96</f>
        <v>#REF!</v>
      </c>
      <c r="G120" s="44">
        <f>+C120+D120</f>
        <v>21781981.03</v>
      </c>
      <c r="H120" s="44">
        <f>+H15+H57+H93+H96+H118</f>
        <v>20251519</v>
      </c>
      <c r="I120" s="44">
        <f>+C120/H120*100</f>
        <v>105.298574985906</v>
      </c>
      <c r="J120" s="44">
        <f>+J15+J57+J93+J96+J118</f>
        <v>15142591.009999998</v>
      </c>
      <c r="K120" s="44">
        <f>+K15+K57+K93+K96+K118</f>
        <v>553277.3900000001</v>
      </c>
      <c r="L120" s="44">
        <f>+J120+K120</f>
        <v>15695868.399999999</v>
      </c>
      <c r="M120" s="44">
        <f t="shared" si="8"/>
        <v>6086112.630000003</v>
      </c>
    </row>
    <row r="121" spans="1:10" s="1" customFormat="1" ht="12.75" customHeight="1">
      <c r="A121" s="29"/>
      <c r="B121" s="30"/>
      <c r="C121" s="31"/>
      <c r="D121" s="31"/>
      <c r="E121" s="31" t="e">
        <f>SUM(E15:E120)</f>
        <v>#REF!</v>
      </c>
      <c r="F121" s="31" t="e">
        <f>SUM(F15:F120)</f>
        <v>#REF!</v>
      </c>
      <c r="G121" s="31"/>
      <c r="H121" s="10"/>
      <c r="I121" s="10"/>
      <c r="J121" s="10"/>
    </row>
    <row r="122" spans="1:13" s="1" customFormat="1" ht="18.75" customHeight="1">
      <c r="A122" s="29"/>
      <c r="B122" s="33" t="s">
        <v>52</v>
      </c>
      <c r="C122" s="85" t="s">
        <v>123</v>
      </c>
      <c r="D122" s="85"/>
      <c r="E122" s="32"/>
      <c r="F122" s="32"/>
      <c r="G122" s="40"/>
      <c r="M122" s="54"/>
    </row>
    <row r="123" spans="1:10" s="1" customFormat="1" ht="7.5" customHeight="1">
      <c r="A123" s="29"/>
      <c r="B123" s="33"/>
      <c r="C123" s="35"/>
      <c r="D123" s="35"/>
      <c r="E123" s="32"/>
      <c r="F123" s="32"/>
      <c r="G123" s="32"/>
      <c r="H123" s="10"/>
      <c r="I123" s="10"/>
      <c r="J123" s="10"/>
    </row>
    <row r="124" spans="1:7" s="1" customFormat="1" ht="21" customHeight="1">
      <c r="A124" s="36"/>
      <c r="B124" s="33" t="s">
        <v>94</v>
      </c>
      <c r="C124" s="35" t="s">
        <v>124</v>
      </c>
      <c r="D124" s="37"/>
      <c r="E124" s="34"/>
      <c r="F124" s="34"/>
      <c r="G124" s="34"/>
    </row>
    <row r="125" spans="1:7" s="1" customFormat="1" ht="15.75">
      <c r="A125" s="14"/>
      <c r="B125" s="15"/>
      <c r="C125" s="11"/>
      <c r="D125" s="11"/>
      <c r="E125" s="16"/>
      <c r="F125" s="16"/>
      <c r="G125" s="11"/>
    </row>
    <row r="126" spans="1:8" s="1" customFormat="1" ht="15.75">
      <c r="A126" s="12"/>
      <c r="B126" s="13"/>
      <c r="C126" s="54">
        <v>6870508.92</v>
      </c>
      <c r="D126" s="1">
        <v>457420.11</v>
      </c>
      <c r="G126" s="1">
        <f>+C127+D126</f>
        <v>21781981.03</v>
      </c>
      <c r="H126" s="1">
        <v>34872996</v>
      </c>
    </row>
    <row r="127" spans="1:8" s="1" customFormat="1" ht="15.75">
      <c r="A127" s="12"/>
      <c r="B127" s="13"/>
      <c r="C127" s="1">
        <v>21324560.92</v>
      </c>
      <c r="D127" s="10"/>
      <c r="H127" s="1">
        <v>98543151</v>
      </c>
    </row>
    <row r="128" spans="1:3" s="1" customFormat="1" ht="15.75">
      <c r="A128" s="12"/>
      <c r="B128" s="13"/>
      <c r="C128" s="54">
        <f>+C120-C127</f>
        <v>0</v>
      </c>
    </row>
    <row r="129" spans="1:10" s="1" customFormat="1" ht="15.75">
      <c r="A129" s="12"/>
      <c r="B129" s="13"/>
      <c r="C129" s="10"/>
      <c r="D129" s="10"/>
      <c r="G129" s="10"/>
      <c r="H129" s="10"/>
      <c r="I129" s="10"/>
      <c r="J129" s="41"/>
    </row>
    <row r="130" spans="1:7" s="1" customFormat="1" ht="15.75">
      <c r="A130" s="12"/>
      <c r="B130" s="13"/>
      <c r="G130" s="1" t="s">
        <v>140</v>
      </c>
    </row>
    <row r="131" spans="1:2" s="1" customFormat="1" ht="15.75">
      <c r="A131" s="12"/>
      <c r="B131" s="13"/>
    </row>
    <row r="132" spans="1:7" s="11" customFormat="1" ht="15.75">
      <c r="A132" s="12"/>
      <c r="B132" s="13"/>
      <c r="C132" s="1"/>
      <c r="D132" s="1"/>
      <c r="E132" s="1"/>
      <c r="F132" s="1"/>
      <c r="G132" s="1"/>
    </row>
    <row r="133" spans="1:7" s="11" customFormat="1" ht="15.75">
      <c r="A133" s="12"/>
      <c r="B133" s="13"/>
      <c r="C133" s="1"/>
      <c r="D133" s="1"/>
      <c r="E133" s="1"/>
      <c r="F133" s="1"/>
      <c r="G133" s="1"/>
    </row>
    <row r="134" spans="1:2" s="1" customFormat="1" ht="15.75">
      <c r="A134" s="12"/>
      <c r="B134" s="13"/>
    </row>
    <row r="135" spans="1:2" s="1" customFormat="1" ht="15.75">
      <c r="A135" s="12"/>
      <c r="B135" s="13"/>
    </row>
    <row r="136" spans="1:2" s="1" customFormat="1" ht="15.75">
      <c r="A136" s="12"/>
      <c r="B136" s="13"/>
    </row>
    <row r="137" spans="1:2" s="1" customFormat="1" ht="15.75">
      <c r="A137" s="12"/>
      <c r="B137" s="13"/>
    </row>
    <row r="138" spans="1:2" s="1" customFormat="1" ht="15.75">
      <c r="A138" s="12"/>
      <c r="B138" s="13"/>
    </row>
    <row r="139" spans="1:2" s="1" customFormat="1" ht="15.75">
      <c r="A139" s="12"/>
      <c r="B139" s="13"/>
    </row>
    <row r="140" spans="1:2" s="1" customFormat="1" ht="15.75">
      <c r="A140" s="12"/>
      <c r="B140" s="13"/>
    </row>
    <row r="141" spans="1:2" s="1" customFormat="1" ht="15.75">
      <c r="A141" s="12"/>
      <c r="B141" s="13"/>
    </row>
    <row r="142" spans="1:2" s="1" customFormat="1" ht="15.75">
      <c r="A142" s="12"/>
      <c r="B142" s="13"/>
    </row>
    <row r="143" spans="1:2" s="1" customFormat="1" ht="15.75">
      <c r="A143" s="12"/>
      <c r="B143" s="13"/>
    </row>
    <row r="144" spans="1:2" s="1" customFormat="1" ht="15.75">
      <c r="A144" s="12"/>
      <c r="B144" s="13"/>
    </row>
    <row r="145" spans="1:2" s="1" customFormat="1" ht="15.75">
      <c r="A145" s="12"/>
      <c r="B145" s="13"/>
    </row>
    <row r="146" spans="1:2" s="1" customFormat="1" ht="15.75">
      <c r="A146" s="12"/>
      <c r="B146" s="13"/>
    </row>
    <row r="147" spans="1:2" s="1" customFormat="1" ht="15.75">
      <c r="A147" s="12"/>
      <c r="B147" s="13"/>
    </row>
    <row r="148" spans="1:2" s="1" customFormat="1" ht="15.75">
      <c r="A148" s="12"/>
      <c r="B148" s="13"/>
    </row>
    <row r="149" spans="1:2" s="1" customFormat="1" ht="15.75">
      <c r="A149" s="12"/>
      <c r="B149" s="13"/>
    </row>
    <row r="150" spans="1:2" s="1" customFormat="1" ht="15.75">
      <c r="A150" s="12"/>
      <c r="B150" s="13"/>
    </row>
    <row r="151" spans="1:2" s="1" customFormat="1" ht="15.75">
      <c r="A151" s="12"/>
      <c r="B151" s="13"/>
    </row>
    <row r="152" spans="1:2" s="1" customFormat="1" ht="15.75">
      <c r="A152" s="12"/>
      <c r="B152" s="13"/>
    </row>
    <row r="153" spans="1:2" s="1" customFormat="1" ht="15.75">
      <c r="A153" s="12"/>
      <c r="B153" s="13"/>
    </row>
    <row r="154" spans="1:2" s="1" customFormat="1" ht="15.75">
      <c r="A154" s="12"/>
      <c r="B154" s="13"/>
    </row>
    <row r="155" spans="1:2" s="1" customFormat="1" ht="15.75">
      <c r="A155" s="12"/>
      <c r="B155" s="13"/>
    </row>
    <row r="156" spans="1:2" s="1" customFormat="1" ht="15.75">
      <c r="A156" s="12"/>
      <c r="B156" s="13"/>
    </row>
    <row r="157" spans="1:2" s="1" customFormat="1" ht="15.75">
      <c r="A157" s="12"/>
      <c r="B157" s="13"/>
    </row>
    <row r="158" spans="1:2" s="1" customFormat="1" ht="15.75">
      <c r="A158" s="12"/>
      <c r="B158" s="13"/>
    </row>
    <row r="159" spans="1:2" s="1" customFormat="1" ht="15.75">
      <c r="A159" s="12"/>
      <c r="B159" s="13"/>
    </row>
    <row r="160" spans="1:2" s="1" customFormat="1" ht="15.75">
      <c r="A160" s="12"/>
      <c r="B160" s="13"/>
    </row>
    <row r="161" spans="1:2" s="1" customFormat="1" ht="15.75">
      <c r="A161" s="12"/>
      <c r="B161" s="13"/>
    </row>
    <row r="162" spans="1:2" s="1" customFormat="1" ht="15.75">
      <c r="A162" s="12"/>
      <c r="B162" s="13"/>
    </row>
    <row r="163" spans="1:2" s="1" customFormat="1" ht="15.75">
      <c r="A163" s="12"/>
      <c r="B163" s="13"/>
    </row>
    <row r="164" spans="1:2" s="1" customFormat="1" ht="15.75">
      <c r="A164" s="12"/>
      <c r="B164" s="13"/>
    </row>
    <row r="165" spans="1:2" s="1" customFormat="1" ht="15.75">
      <c r="A165" s="12"/>
      <c r="B165" s="13"/>
    </row>
    <row r="166" spans="1:2" s="1" customFormat="1" ht="15.75">
      <c r="A166" s="12"/>
      <c r="B166" s="13"/>
    </row>
    <row r="167" spans="1:2" s="1" customFormat="1" ht="15.75">
      <c r="A167" s="12"/>
      <c r="B167" s="13"/>
    </row>
    <row r="168" spans="1:2" s="1" customFormat="1" ht="15.75">
      <c r="A168" s="12"/>
      <c r="B168" s="13"/>
    </row>
    <row r="169" spans="1:2" s="1" customFormat="1" ht="15.75">
      <c r="A169" s="12"/>
      <c r="B169" s="13"/>
    </row>
    <row r="170" spans="1:2" s="1" customFormat="1" ht="15.75">
      <c r="A170" s="12"/>
      <c r="B170" s="13"/>
    </row>
    <row r="171" spans="1:2" s="1" customFormat="1" ht="15.75">
      <c r="A171" s="12"/>
      <c r="B171" s="13"/>
    </row>
    <row r="172" spans="1:2" s="1" customFormat="1" ht="15.75">
      <c r="A172" s="12"/>
      <c r="B172" s="13"/>
    </row>
    <row r="173" spans="1:2" s="1" customFormat="1" ht="15.75">
      <c r="A173" s="12"/>
      <c r="B173" s="13"/>
    </row>
    <row r="174" spans="1:2" s="1" customFormat="1" ht="15.75">
      <c r="A174" s="12"/>
      <c r="B174" s="13"/>
    </row>
    <row r="175" spans="1:2" s="1" customFormat="1" ht="15.75">
      <c r="A175" s="12"/>
      <c r="B175" s="13"/>
    </row>
    <row r="176" spans="1:2" s="1" customFormat="1" ht="15.75">
      <c r="A176" s="12"/>
      <c r="B176" s="13"/>
    </row>
    <row r="177" spans="1:2" s="1" customFormat="1" ht="15.75">
      <c r="A177" s="12"/>
      <c r="B177" s="13"/>
    </row>
    <row r="178" spans="1:2" s="1" customFormat="1" ht="15.75">
      <c r="A178" s="12"/>
      <c r="B178" s="13"/>
    </row>
    <row r="179" spans="1:2" s="1" customFormat="1" ht="15.75">
      <c r="A179" s="12"/>
      <c r="B179" s="13"/>
    </row>
    <row r="180" spans="1:2" s="1" customFormat="1" ht="15.75">
      <c r="A180" s="12"/>
      <c r="B180" s="13"/>
    </row>
    <row r="181" spans="1:2" s="1" customFormat="1" ht="15.75">
      <c r="A181" s="12"/>
      <c r="B181" s="13"/>
    </row>
    <row r="182" spans="1:2" s="1" customFormat="1" ht="15.75">
      <c r="A182" s="12"/>
      <c r="B182" s="13"/>
    </row>
    <row r="183" spans="1:2" s="1" customFormat="1" ht="15.75">
      <c r="A183" s="12"/>
      <c r="B183" s="13"/>
    </row>
    <row r="184" spans="1:2" s="1" customFormat="1" ht="15.75">
      <c r="A184" s="12"/>
      <c r="B184" s="13"/>
    </row>
    <row r="185" spans="1:2" s="1" customFormat="1" ht="15.75">
      <c r="A185" s="12"/>
      <c r="B185" s="13"/>
    </row>
    <row r="186" spans="1:2" s="1" customFormat="1" ht="15.75">
      <c r="A186" s="12"/>
      <c r="B186" s="13"/>
    </row>
    <row r="187" spans="1:2" s="1" customFormat="1" ht="15.75">
      <c r="A187" s="12"/>
      <c r="B187" s="13"/>
    </row>
    <row r="188" spans="1:2" s="1" customFormat="1" ht="15.75">
      <c r="A188" s="12"/>
      <c r="B188" s="13"/>
    </row>
    <row r="189" spans="1:2" s="1" customFormat="1" ht="15.75">
      <c r="A189" s="12"/>
      <c r="B189" s="13"/>
    </row>
    <row r="190" spans="1:2" s="1" customFormat="1" ht="15.75">
      <c r="A190" s="12"/>
      <c r="B190" s="13"/>
    </row>
    <row r="191" spans="1:2" s="1" customFormat="1" ht="15.75">
      <c r="A191" s="12"/>
      <c r="B191" s="13"/>
    </row>
    <row r="192" spans="1:2" s="1" customFormat="1" ht="15.75">
      <c r="A192" s="12"/>
      <c r="B192" s="13"/>
    </row>
    <row r="193" spans="1:2" s="1" customFormat="1" ht="15.75">
      <c r="A193" s="12"/>
      <c r="B193" s="13"/>
    </row>
    <row r="194" spans="1:2" s="1" customFormat="1" ht="15.75">
      <c r="A194" s="12"/>
      <c r="B194" s="13"/>
    </row>
    <row r="195" spans="1:2" s="1" customFormat="1" ht="15.75">
      <c r="A195" s="12"/>
      <c r="B195" s="13"/>
    </row>
    <row r="196" spans="1:2" s="1" customFormat="1" ht="15.75">
      <c r="A196" s="12"/>
      <c r="B196" s="13"/>
    </row>
    <row r="197" spans="1:2" s="1" customFormat="1" ht="15.75">
      <c r="A197" s="12"/>
      <c r="B197" s="13"/>
    </row>
    <row r="198" spans="1:2" s="1" customFormat="1" ht="15.75">
      <c r="A198" s="12"/>
      <c r="B198" s="13"/>
    </row>
    <row r="199" spans="1:2" s="1" customFormat="1" ht="15.75">
      <c r="A199" s="12"/>
      <c r="B199" s="13"/>
    </row>
    <row r="200" spans="1:2" s="1" customFormat="1" ht="15.75">
      <c r="A200" s="12"/>
      <c r="B200" s="13"/>
    </row>
    <row r="201" spans="1:2" s="1" customFormat="1" ht="15.75">
      <c r="A201" s="12"/>
      <c r="B201" s="13"/>
    </row>
    <row r="202" spans="1:2" s="1" customFormat="1" ht="15.75">
      <c r="A202" s="12"/>
      <c r="B202" s="13"/>
    </row>
    <row r="203" spans="1:2" s="1" customFormat="1" ht="15.75">
      <c r="A203" s="12"/>
      <c r="B203" s="13"/>
    </row>
    <row r="204" spans="1:2" s="1" customFormat="1" ht="15.75">
      <c r="A204" s="12"/>
      <c r="B204" s="13"/>
    </row>
    <row r="205" spans="1:2" s="1" customFormat="1" ht="15.75">
      <c r="A205" s="12"/>
      <c r="B205" s="13"/>
    </row>
    <row r="206" spans="1:2" s="1" customFormat="1" ht="15.75">
      <c r="A206" s="12"/>
      <c r="B206" s="13"/>
    </row>
    <row r="207" spans="1:2" s="1" customFormat="1" ht="15.75">
      <c r="A207" s="12"/>
      <c r="B207" s="13"/>
    </row>
    <row r="208" spans="1:2" s="1" customFormat="1" ht="15.75">
      <c r="A208" s="12"/>
      <c r="B208" s="13"/>
    </row>
    <row r="209" spans="1:2" s="1" customFormat="1" ht="15.75">
      <c r="A209" s="12"/>
      <c r="B209" s="13"/>
    </row>
    <row r="210" spans="1:2" s="1" customFormat="1" ht="15.75">
      <c r="A210" s="12"/>
      <c r="B210" s="13"/>
    </row>
    <row r="211" spans="1:2" s="1" customFormat="1" ht="15.75">
      <c r="A211" s="12"/>
      <c r="B211" s="13"/>
    </row>
    <row r="212" spans="1:2" s="1" customFormat="1" ht="15.75">
      <c r="A212" s="12"/>
      <c r="B212" s="13"/>
    </row>
    <row r="213" spans="1:2" s="1" customFormat="1" ht="15.75">
      <c r="A213" s="12"/>
      <c r="B213" s="13"/>
    </row>
    <row r="214" spans="1:2" s="1" customFormat="1" ht="15.75">
      <c r="A214" s="12"/>
      <c r="B214" s="13"/>
    </row>
    <row r="215" spans="1:2" s="1" customFormat="1" ht="15.75">
      <c r="A215" s="12"/>
      <c r="B215" s="13"/>
    </row>
    <row r="216" spans="1:2" s="1" customFormat="1" ht="15.75">
      <c r="A216" s="12"/>
      <c r="B216" s="13"/>
    </row>
    <row r="217" spans="1:2" s="1" customFormat="1" ht="15.75">
      <c r="A217" s="12"/>
      <c r="B217" s="13"/>
    </row>
    <row r="218" spans="1:2" s="1" customFormat="1" ht="15.75">
      <c r="A218" s="12"/>
      <c r="B218" s="13"/>
    </row>
    <row r="219" spans="1:2" s="1" customFormat="1" ht="15.75">
      <c r="A219" s="12"/>
      <c r="B219" s="13"/>
    </row>
    <row r="220" spans="1:2" s="1" customFormat="1" ht="15.75">
      <c r="A220" s="12"/>
      <c r="B220" s="13"/>
    </row>
    <row r="221" spans="1:2" s="1" customFormat="1" ht="15.75">
      <c r="A221" s="12"/>
      <c r="B221" s="13"/>
    </row>
    <row r="222" spans="1:2" s="1" customFormat="1" ht="15.75">
      <c r="A222" s="12"/>
      <c r="B222" s="13"/>
    </row>
    <row r="223" spans="1:2" s="1" customFormat="1" ht="15.75">
      <c r="A223" s="12"/>
      <c r="B223" s="13"/>
    </row>
    <row r="224" spans="1:2" s="1" customFormat="1" ht="15.75">
      <c r="A224" s="12"/>
      <c r="B224" s="13"/>
    </row>
    <row r="225" spans="1:2" s="1" customFormat="1" ht="15.75">
      <c r="A225" s="12"/>
      <c r="B225" s="13"/>
    </row>
    <row r="226" spans="1:2" s="1" customFormat="1" ht="15.75">
      <c r="A226" s="12"/>
      <c r="B226" s="13"/>
    </row>
    <row r="227" spans="1:2" s="1" customFormat="1" ht="15.75">
      <c r="A227" s="12"/>
      <c r="B227" s="13"/>
    </row>
    <row r="228" spans="1:2" s="1" customFormat="1" ht="15.75">
      <c r="A228" s="12"/>
      <c r="B228" s="13"/>
    </row>
    <row r="229" spans="1:2" s="1" customFormat="1" ht="15.75">
      <c r="A229" s="12"/>
      <c r="B229" s="13"/>
    </row>
    <row r="230" spans="1:2" s="1" customFormat="1" ht="15.75">
      <c r="A230" s="12"/>
      <c r="B230" s="13"/>
    </row>
    <row r="231" spans="1:2" s="1" customFormat="1" ht="15.75">
      <c r="A231" s="12"/>
      <c r="B231" s="13"/>
    </row>
    <row r="232" spans="1:2" s="1" customFormat="1" ht="15.75">
      <c r="A232" s="12"/>
      <c r="B232" s="13"/>
    </row>
    <row r="233" spans="1:2" s="1" customFormat="1" ht="15.75">
      <c r="A233" s="12"/>
      <c r="B233" s="13"/>
    </row>
    <row r="234" spans="1:2" s="1" customFormat="1" ht="15.75">
      <c r="A234" s="12"/>
      <c r="B234" s="13"/>
    </row>
    <row r="235" spans="1:2" s="1" customFormat="1" ht="15.75">
      <c r="A235" s="12"/>
      <c r="B235" s="13"/>
    </row>
    <row r="236" spans="1:2" s="1" customFormat="1" ht="15.75">
      <c r="A236" s="12"/>
      <c r="B236" s="13"/>
    </row>
    <row r="237" spans="1:2" s="1" customFormat="1" ht="15.75">
      <c r="A237" s="12"/>
      <c r="B237" s="13"/>
    </row>
    <row r="238" spans="1:2" s="1" customFormat="1" ht="15.75">
      <c r="A238" s="12"/>
      <c r="B238" s="13"/>
    </row>
    <row r="239" spans="1:2" s="1" customFormat="1" ht="15.75">
      <c r="A239" s="12"/>
      <c r="B239" s="13"/>
    </row>
    <row r="240" spans="1:2" s="1" customFormat="1" ht="15.75">
      <c r="A240" s="12"/>
      <c r="B240" s="13"/>
    </row>
    <row r="241" spans="1:2" s="1" customFormat="1" ht="15.75">
      <c r="A241" s="12"/>
      <c r="B241" s="13"/>
    </row>
    <row r="242" spans="1:2" s="1" customFormat="1" ht="15.75">
      <c r="A242" s="12"/>
      <c r="B242" s="13"/>
    </row>
    <row r="243" spans="1:2" s="1" customFormat="1" ht="15.75">
      <c r="A243" s="12"/>
      <c r="B243" s="13"/>
    </row>
    <row r="244" spans="1:2" s="1" customFormat="1" ht="15.75">
      <c r="A244" s="12"/>
      <c r="B244" s="13"/>
    </row>
    <row r="245" spans="1:2" s="1" customFormat="1" ht="15.75">
      <c r="A245" s="12"/>
      <c r="B245" s="13"/>
    </row>
    <row r="246" spans="1:2" s="1" customFormat="1" ht="15.75">
      <c r="A246" s="12"/>
      <c r="B246" s="13"/>
    </row>
    <row r="247" spans="1:2" s="1" customFormat="1" ht="15.75">
      <c r="A247" s="12"/>
      <c r="B247" s="13"/>
    </row>
    <row r="248" spans="1:2" s="1" customFormat="1" ht="15.75">
      <c r="A248" s="12"/>
      <c r="B248" s="13"/>
    </row>
    <row r="249" spans="1:2" s="1" customFormat="1" ht="15.75">
      <c r="A249" s="12"/>
      <c r="B249" s="13"/>
    </row>
    <row r="250" spans="1:2" s="1" customFormat="1" ht="15.75">
      <c r="A250" s="12"/>
      <c r="B250" s="13"/>
    </row>
    <row r="251" spans="1:2" s="1" customFormat="1" ht="15.75">
      <c r="A251" s="12"/>
      <c r="B251" s="13"/>
    </row>
    <row r="252" spans="1:2" s="1" customFormat="1" ht="15.75">
      <c r="A252" s="12"/>
      <c r="B252" s="13"/>
    </row>
    <row r="253" spans="1:2" s="1" customFormat="1" ht="15.75">
      <c r="A253" s="12"/>
      <c r="B253" s="13"/>
    </row>
    <row r="254" spans="1:2" s="1" customFormat="1" ht="15.75">
      <c r="A254" s="12"/>
      <c r="B254" s="13"/>
    </row>
    <row r="255" spans="1:2" s="1" customFormat="1" ht="15.75">
      <c r="A255" s="12"/>
      <c r="B255" s="13"/>
    </row>
    <row r="256" spans="1:2" s="1" customFormat="1" ht="15.75">
      <c r="A256" s="12"/>
      <c r="B256" s="13"/>
    </row>
    <row r="257" spans="1:2" s="1" customFormat="1" ht="15.75">
      <c r="A257" s="12"/>
      <c r="B257" s="13"/>
    </row>
    <row r="258" spans="1:2" s="1" customFormat="1" ht="15.75">
      <c r="A258" s="12"/>
      <c r="B258" s="13"/>
    </row>
    <row r="259" spans="1:2" s="1" customFormat="1" ht="15.75">
      <c r="A259" s="12"/>
      <c r="B259" s="13"/>
    </row>
    <row r="260" spans="1:2" s="1" customFormat="1" ht="15.75">
      <c r="A260" s="12"/>
      <c r="B260" s="13"/>
    </row>
    <row r="261" spans="1:2" s="1" customFormat="1" ht="15.75">
      <c r="A261" s="12"/>
      <c r="B261" s="13"/>
    </row>
    <row r="262" spans="1:2" s="1" customFormat="1" ht="15.75">
      <c r="A262" s="12"/>
      <c r="B262" s="13"/>
    </row>
    <row r="263" spans="1:2" s="1" customFormat="1" ht="15.75">
      <c r="A263" s="12"/>
      <c r="B263" s="13"/>
    </row>
    <row r="264" spans="1:2" s="1" customFormat="1" ht="15.75">
      <c r="A264" s="12"/>
      <c r="B264" s="13"/>
    </row>
    <row r="265" spans="1:2" s="1" customFormat="1" ht="15.75">
      <c r="A265" s="12"/>
      <c r="B265" s="13"/>
    </row>
    <row r="266" spans="1:2" s="1" customFormat="1" ht="15.75">
      <c r="A266" s="12"/>
      <c r="B266" s="13"/>
    </row>
    <row r="267" spans="1:2" s="1" customFormat="1" ht="15.75">
      <c r="A267" s="12"/>
      <c r="B267" s="13"/>
    </row>
    <row r="268" spans="1:2" s="1" customFormat="1" ht="15.75">
      <c r="A268" s="12"/>
      <c r="B268" s="13"/>
    </row>
    <row r="269" spans="1:2" s="1" customFormat="1" ht="15.75">
      <c r="A269" s="12"/>
      <c r="B269" s="13"/>
    </row>
    <row r="270" spans="1:2" s="1" customFormat="1" ht="15.75">
      <c r="A270" s="12"/>
      <c r="B270" s="13"/>
    </row>
    <row r="271" spans="1:2" s="1" customFormat="1" ht="15.75">
      <c r="A271" s="12"/>
      <c r="B271" s="13"/>
    </row>
    <row r="272" spans="1:2" s="1" customFormat="1" ht="15.75">
      <c r="A272" s="12"/>
      <c r="B272" s="13"/>
    </row>
    <row r="273" spans="1:2" s="1" customFormat="1" ht="15.75">
      <c r="A273" s="12"/>
      <c r="B273" s="13"/>
    </row>
    <row r="274" spans="1:2" s="1" customFormat="1" ht="15.75">
      <c r="A274" s="12"/>
      <c r="B274" s="13"/>
    </row>
    <row r="275" spans="1:2" s="1" customFormat="1" ht="15.75">
      <c r="A275" s="12"/>
      <c r="B275" s="13"/>
    </row>
    <row r="276" spans="1:2" s="1" customFormat="1" ht="15.75">
      <c r="A276" s="12"/>
      <c r="B276" s="13"/>
    </row>
    <row r="277" spans="1:2" s="1" customFormat="1" ht="15.75">
      <c r="A277" s="12"/>
      <c r="B277" s="13"/>
    </row>
    <row r="278" spans="1:2" s="1" customFormat="1" ht="15.75">
      <c r="A278" s="12"/>
      <c r="B278" s="13"/>
    </row>
    <row r="279" spans="1:2" s="1" customFormat="1" ht="15.75">
      <c r="A279" s="12"/>
      <c r="B279" s="13"/>
    </row>
    <row r="280" spans="1:2" s="1" customFormat="1" ht="15.75">
      <c r="A280" s="12"/>
      <c r="B280" s="13"/>
    </row>
    <row r="281" spans="1:2" s="1" customFormat="1" ht="15.75">
      <c r="A281" s="12"/>
      <c r="B281" s="13"/>
    </row>
    <row r="282" spans="1:2" s="1" customFormat="1" ht="15.75">
      <c r="A282" s="12"/>
      <c r="B282" s="13"/>
    </row>
    <row r="283" spans="1:2" s="1" customFormat="1" ht="15.75">
      <c r="A283" s="12"/>
      <c r="B283" s="13"/>
    </row>
    <row r="284" spans="1:2" s="1" customFormat="1" ht="15.75">
      <c r="A284" s="12"/>
      <c r="B284" s="13"/>
    </row>
    <row r="285" spans="1:2" s="1" customFormat="1" ht="15.75">
      <c r="A285" s="12"/>
      <c r="B285" s="13"/>
    </row>
    <row r="286" spans="1:2" s="1" customFormat="1" ht="15.75">
      <c r="A286" s="12"/>
      <c r="B286" s="13"/>
    </row>
    <row r="287" spans="1:2" s="1" customFormat="1" ht="15.75">
      <c r="A287" s="12"/>
      <c r="B287" s="13"/>
    </row>
    <row r="288" spans="1:2" s="1" customFormat="1" ht="15.75">
      <c r="A288" s="12"/>
      <c r="B288" s="13"/>
    </row>
    <row r="289" spans="1:2" s="1" customFormat="1" ht="15.75">
      <c r="A289" s="12"/>
      <c r="B289" s="13"/>
    </row>
    <row r="290" spans="1:2" s="1" customFormat="1" ht="15.75">
      <c r="A290" s="12"/>
      <c r="B290" s="13"/>
    </row>
    <row r="291" spans="1:2" s="1" customFormat="1" ht="15.75">
      <c r="A291" s="12"/>
      <c r="B291" s="13"/>
    </row>
    <row r="292" spans="1:2" s="1" customFormat="1" ht="15.75">
      <c r="A292" s="12"/>
      <c r="B292" s="13"/>
    </row>
    <row r="293" spans="1:2" s="1" customFormat="1" ht="15.75">
      <c r="A293" s="12"/>
      <c r="B293" s="13"/>
    </row>
    <row r="294" spans="1:2" s="1" customFormat="1" ht="15.75">
      <c r="A294" s="12"/>
      <c r="B294" s="13"/>
    </row>
    <row r="295" spans="1:2" s="1" customFormat="1" ht="15.75">
      <c r="A295" s="12"/>
      <c r="B295" s="13"/>
    </row>
    <row r="296" spans="1:2" s="1" customFormat="1" ht="15.75">
      <c r="A296" s="12"/>
      <c r="B296" s="13"/>
    </row>
    <row r="297" spans="1:2" s="1" customFormat="1" ht="15.75">
      <c r="A297" s="12"/>
      <c r="B297" s="13"/>
    </row>
    <row r="298" spans="1:2" s="1" customFormat="1" ht="15.75">
      <c r="A298" s="12"/>
      <c r="B298" s="13"/>
    </row>
    <row r="299" spans="1:2" s="1" customFormat="1" ht="15.75">
      <c r="A299" s="12"/>
      <c r="B299" s="13"/>
    </row>
    <row r="300" spans="1:2" s="1" customFormat="1" ht="15.75">
      <c r="A300" s="12"/>
      <c r="B300" s="13"/>
    </row>
    <row r="301" spans="1:2" s="1" customFormat="1" ht="15.75">
      <c r="A301" s="12"/>
      <c r="B301" s="13"/>
    </row>
    <row r="302" spans="1:2" s="1" customFormat="1" ht="15.75">
      <c r="A302" s="12"/>
      <c r="B302" s="13"/>
    </row>
    <row r="303" spans="1:2" s="1" customFormat="1" ht="15.75">
      <c r="A303" s="12"/>
      <c r="B303" s="13"/>
    </row>
    <row r="304" spans="1:2" s="1" customFormat="1" ht="15.75">
      <c r="A304" s="12"/>
      <c r="B304" s="13"/>
    </row>
    <row r="305" spans="1:2" s="1" customFormat="1" ht="15.75">
      <c r="A305" s="12"/>
      <c r="B305" s="13"/>
    </row>
    <row r="306" spans="1:2" s="1" customFormat="1" ht="15.75">
      <c r="A306" s="12"/>
      <c r="B306" s="13"/>
    </row>
    <row r="307" spans="1:2" s="1" customFormat="1" ht="15.75">
      <c r="A307" s="12"/>
      <c r="B307" s="13"/>
    </row>
    <row r="308" spans="1:2" s="1" customFormat="1" ht="15.75">
      <c r="A308" s="12"/>
      <c r="B308" s="13"/>
    </row>
    <row r="309" spans="1:2" s="1" customFormat="1" ht="15.75">
      <c r="A309" s="12"/>
      <c r="B309" s="13"/>
    </row>
    <row r="310" spans="1:2" s="1" customFormat="1" ht="15.75">
      <c r="A310" s="12"/>
      <c r="B310" s="13"/>
    </row>
    <row r="311" spans="1:2" s="1" customFormat="1" ht="15.75">
      <c r="A311" s="12"/>
      <c r="B311" s="13"/>
    </row>
    <row r="312" spans="1:2" s="1" customFormat="1" ht="15.75">
      <c r="A312" s="12"/>
      <c r="B312" s="13"/>
    </row>
    <row r="313" spans="1:2" s="1" customFormat="1" ht="15.75">
      <c r="A313" s="12"/>
      <c r="B313" s="13"/>
    </row>
    <row r="314" spans="1:2" s="1" customFormat="1" ht="15.75">
      <c r="A314" s="12"/>
      <c r="B314" s="13"/>
    </row>
    <row r="315" spans="1:2" s="1" customFormat="1" ht="15.75">
      <c r="A315" s="12"/>
      <c r="B315" s="13"/>
    </row>
    <row r="316" spans="1:2" s="1" customFormat="1" ht="15.75">
      <c r="A316" s="12"/>
      <c r="B316" s="13"/>
    </row>
    <row r="317" spans="1:2" s="1" customFormat="1" ht="15.75">
      <c r="A317" s="12"/>
      <c r="B317" s="13"/>
    </row>
    <row r="318" spans="1:2" s="1" customFormat="1" ht="15.75">
      <c r="A318" s="12"/>
      <c r="B318" s="13"/>
    </row>
    <row r="319" spans="1:2" s="1" customFormat="1" ht="15.75">
      <c r="A319" s="12"/>
      <c r="B319" s="13"/>
    </row>
    <row r="320" spans="1:2" s="1" customFormat="1" ht="15.75">
      <c r="A320" s="12"/>
      <c r="B320" s="13"/>
    </row>
    <row r="321" spans="1:2" s="1" customFormat="1" ht="15.75">
      <c r="A321" s="12"/>
      <c r="B321" s="13"/>
    </row>
    <row r="322" spans="1:2" s="1" customFormat="1" ht="15.75">
      <c r="A322" s="12"/>
      <c r="B322" s="13"/>
    </row>
    <row r="323" spans="1:2" s="1" customFormat="1" ht="15.75">
      <c r="A323" s="12"/>
      <c r="B323" s="13"/>
    </row>
    <row r="324" spans="1:2" s="1" customFormat="1" ht="15.75">
      <c r="A324" s="12"/>
      <c r="B324" s="13"/>
    </row>
    <row r="325" spans="1:2" s="1" customFormat="1" ht="15.75">
      <c r="A325" s="12"/>
      <c r="B325" s="13"/>
    </row>
    <row r="326" spans="1:2" s="1" customFormat="1" ht="15.75">
      <c r="A326" s="12"/>
      <c r="B326" s="13"/>
    </row>
    <row r="327" spans="1:2" s="1" customFormat="1" ht="15.75">
      <c r="A327" s="12"/>
      <c r="B327" s="13"/>
    </row>
    <row r="328" spans="1:2" s="1" customFormat="1" ht="15.75">
      <c r="A328" s="12"/>
      <c r="B328" s="13"/>
    </row>
    <row r="329" spans="1:2" s="1" customFormat="1" ht="15.75">
      <c r="A329" s="12"/>
      <c r="B329" s="13"/>
    </row>
    <row r="330" spans="1:2" s="1" customFormat="1" ht="15.75">
      <c r="A330" s="12"/>
      <c r="B330" s="13"/>
    </row>
    <row r="331" spans="1:2" s="1" customFormat="1" ht="15.75">
      <c r="A331" s="12"/>
      <c r="B331" s="13"/>
    </row>
    <row r="332" spans="1:2" s="1" customFormat="1" ht="15.75">
      <c r="A332" s="12"/>
      <c r="B332" s="13"/>
    </row>
    <row r="333" spans="1:2" s="1" customFormat="1" ht="15.75">
      <c r="A333" s="12"/>
      <c r="B333" s="13"/>
    </row>
    <row r="334" spans="1:2" s="1" customFormat="1" ht="15.75">
      <c r="A334" s="12"/>
      <c r="B334" s="13"/>
    </row>
    <row r="335" spans="1:2" s="1" customFormat="1" ht="15.75">
      <c r="A335" s="12"/>
      <c r="B335" s="13"/>
    </row>
    <row r="336" spans="1:2" s="1" customFormat="1" ht="15.75">
      <c r="A336" s="12"/>
      <c r="B336" s="13"/>
    </row>
    <row r="337" spans="1:2" s="1" customFormat="1" ht="15.75">
      <c r="A337" s="12"/>
      <c r="B337" s="13"/>
    </row>
    <row r="338" spans="1:2" s="1" customFormat="1" ht="15.75">
      <c r="A338" s="12"/>
      <c r="B338" s="13"/>
    </row>
    <row r="339" spans="1:2" s="1" customFormat="1" ht="15.75">
      <c r="A339" s="12"/>
      <c r="B339" s="13"/>
    </row>
    <row r="340" spans="1:2" s="1" customFormat="1" ht="15.75">
      <c r="A340" s="12"/>
      <c r="B340" s="13"/>
    </row>
    <row r="341" spans="1:2" s="1" customFormat="1" ht="15.75">
      <c r="A341" s="12"/>
      <c r="B341" s="13"/>
    </row>
    <row r="342" spans="1:2" s="1" customFormat="1" ht="15.75">
      <c r="A342" s="12"/>
      <c r="B342" s="13"/>
    </row>
    <row r="343" spans="1:2" s="1" customFormat="1" ht="15.75">
      <c r="A343" s="12"/>
      <c r="B343" s="13"/>
    </row>
    <row r="344" spans="1:2" s="1" customFormat="1" ht="15.75">
      <c r="A344" s="12"/>
      <c r="B344" s="13"/>
    </row>
    <row r="345" spans="1:2" s="1" customFormat="1" ht="15.75">
      <c r="A345" s="12"/>
      <c r="B345" s="13"/>
    </row>
    <row r="346" spans="1:2" s="1" customFormat="1" ht="15.75">
      <c r="A346" s="12"/>
      <c r="B346" s="13"/>
    </row>
    <row r="347" spans="1:2" s="1" customFormat="1" ht="15.75">
      <c r="A347" s="12"/>
      <c r="B347" s="13"/>
    </row>
    <row r="348" spans="1:2" s="1" customFormat="1" ht="15.75">
      <c r="A348" s="12"/>
      <c r="B348" s="13"/>
    </row>
    <row r="349" spans="1:2" s="1" customFormat="1" ht="15.75">
      <c r="A349" s="12"/>
      <c r="B349" s="13"/>
    </row>
    <row r="350" spans="1:2" s="1" customFormat="1" ht="15.75">
      <c r="A350" s="12"/>
      <c r="B350" s="13"/>
    </row>
    <row r="351" spans="1:2" s="1" customFormat="1" ht="15.75">
      <c r="A351" s="12"/>
      <c r="B351" s="13"/>
    </row>
    <row r="352" spans="1:2" s="1" customFormat="1" ht="15.75">
      <c r="A352" s="12"/>
      <c r="B352" s="13"/>
    </row>
    <row r="353" spans="1:2" s="1" customFormat="1" ht="15.75">
      <c r="A353" s="12"/>
      <c r="B353" s="13"/>
    </row>
    <row r="354" spans="1:2" s="1" customFormat="1" ht="15.75">
      <c r="A354" s="12"/>
      <c r="B354" s="13"/>
    </row>
    <row r="355" spans="1:2" s="1" customFormat="1" ht="15.75">
      <c r="A355" s="12"/>
      <c r="B355" s="13"/>
    </row>
    <row r="356" spans="1:2" s="1" customFormat="1" ht="15.75">
      <c r="A356" s="12"/>
      <c r="B356" s="13"/>
    </row>
    <row r="357" spans="1:2" s="1" customFormat="1" ht="15.75">
      <c r="A357" s="12"/>
      <c r="B357" s="13"/>
    </row>
    <row r="358" spans="1:2" s="1" customFormat="1" ht="15.75">
      <c r="A358" s="12"/>
      <c r="B358" s="13"/>
    </row>
    <row r="359" spans="1:2" s="1" customFormat="1" ht="15.75">
      <c r="A359" s="12"/>
      <c r="B359" s="13"/>
    </row>
    <row r="360" spans="1:2" s="1" customFormat="1" ht="15.75">
      <c r="A360" s="12"/>
      <c r="B360" s="13"/>
    </row>
    <row r="361" spans="1:2" s="1" customFormat="1" ht="15.75">
      <c r="A361" s="12"/>
      <c r="B361" s="13"/>
    </row>
    <row r="362" spans="1:2" s="1" customFormat="1" ht="15.75">
      <c r="A362" s="12"/>
      <c r="B362" s="13"/>
    </row>
    <row r="363" spans="1:2" s="1" customFormat="1" ht="15.75">
      <c r="A363" s="12"/>
      <c r="B363" s="13"/>
    </row>
    <row r="364" spans="1:2" s="1" customFormat="1" ht="15.75">
      <c r="A364" s="12"/>
      <c r="B364" s="13"/>
    </row>
    <row r="365" spans="1:2" s="1" customFormat="1" ht="15.75">
      <c r="A365" s="12"/>
      <c r="B365" s="13"/>
    </row>
    <row r="366" spans="1:2" s="1" customFormat="1" ht="15.75">
      <c r="A366" s="12"/>
      <c r="B366" s="13"/>
    </row>
    <row r="367" spans="1:2" s="1" customFormat="1" ht="15.75">
      <c r="A367" s="12"/>
      <c r="B367" s="13"/>
    </row>
    <row r="368" spans="1:2" s="1" customFormat="1" ht="15.75">
      <c r="A368" s="12"/>
      <c r="B368" s="13"/>
    </row>
    <row r="369" spans="1:2" s="1" customFormat="1" ht="15.75">
      <c r="A369" s="12"/>
      <c r="B369" s="13"/>
    </row>
    <row r="370" spans="1:2" s="1" customFormat="1" ht="15.75">
      <c r="A370" s="12"/>
      <c r="B370" s="13"/>
    </row>
    <row r="371" spans="1:2" s="1" customFormat="1" ht="15.75">
      <c r="A371" s="12"/>
      <c r="B371" s="13"/>
    </row>
    <row r="372" spans="1:2" s="1" customFormat="1" ht="15.75">
      <c r="A372" s="12"/>
      <c r="B372" s="13"/>
    </row>
    <row r="373" spans="1:2" s="1" customFormat="1" ht="15.75">
      <c r="A373" s="12"/>
      <c r="B373" s="13"/>
    </row>
    <row r="374" spans="1:2" s="1" customFormat="1" ht="15.75">
      <c r="A374" s="12"/>
      <c r="B374" s="13"/>
    </row>
    <row r="375" spans="1:2" s="1" customFormat="1" ht="15.75">
      <c r="A375" s="12"/>
      <c r="B375" s="13"/>
    </row>
    <row r="376" spans="1:2" s="1" customFormat="1" ht="15.75">
      <c r="A376" s="12"/>
      <c r="B376" s="13"/>
    </row>
    <row r="377" spans="1:2" s="1" customFormat="1" ht="15.75">
      <c r="A377" s="12"/>
      <c r="B377" s="13"/>
    </row>
    <row r="378" spans="1:2" s="1" customFormat="1" ht="15.75">
      <c r="A378" s="12"/>
      <c r="B378" s="13"/>
    </row>
    <row r="379" spans="1:2" s="1" customFormat="1" ht="15.75">
      <c r="A379" s="12"/>
      <c r="B379" s="13"/>
    </row>
    <row r="380" spans="1:2" s="1" customFormat="1" ht="15.75">
      <c r="A380" s="12"/>
      <c r="B380" s="13"/>
    </row>
    <row r="381" spans="1:2" s="1" customFormat="1" ht="15.75">
      <c r="A381" s="12"/>
      <c r="B381" s="13"/>
    </row>
    <row r="382" spans="1:2" s="1" customFormat="1" ht="15.75">
      <c r="A382" s="12"/>
      <c r="B382" s="13"/>
    </row>
    <row r="383" spans="1:2" s="1" customFormat="1" ht="15.75">
      <c r="A383" s="12"/>
      <c r="B383" s="13"/>
    </row>
    <row r="384" spans="1:2" s="1" customFormat="1" ht="15.75">
      <c r="A384" s="12"/>
      <c r="B384" s="13"/>
    </row>
    <row r="385" spans="1:2" s="1" customFormat="1" ht="15.75">
      <c r="A385" s="12"/>
      <c r="B385" s="13"/>
    </row>
    <row r="386" spans="1:2" s="1" customFormat="1" ht="15.75">
      <c r="A386" s="12"/>
      <c r="B386" s="13"/>
    </row>
    <row r="387" spans="1:2" s="1" customFormat="1" ht="15.75">
      <c r="A387" s="12"/>
      <c r="B387" s="13"/>
    </row>
    <row r="388" spans="1:2" s="1" customFormat="1" ht="15.75">
      <c r="A388" s="12"/>
      <c r="B388" s="13"/>
    </row>
    <row r="389" spans="1:2" s="1" customFormat="1" ht="15.75">
      <c r="A389" s="12"/>
      <c r="B389" s="13"/>
    </row>
    <row r="390" spans="1:2" s="1" customFormat="1" ht="15.75">
      <c r="A390" s="12"/>
      <c r="B390" s="13"/>
    </row>
    <row r="391" spans="1:2" s="1" customFormat="1" ht="15.75">
      <c r="A391" s="12"/>
      <c r="B391" s="13"/>
    </row>
    <row r="392" spans="1:2" s="1" customFormat="1" ht="15.75">
      <c r="A392" s="12"/>
      <c r="B392" s="13"/>
    </row>
    <row r="393" spans="1:2" s="1" customFormat="1" ht="15.75">
      <c r="A393" s="12"/>
      <c r="B393" s="13"/>
    </row>
    <row r="394" spans="1:2" s="1" customFormat="1" ht="15.75">
      <c r="A394" s="12"/>
      <c r="B394" s="13"/>
    </row>
    <row r="395" spans="1:2" s="1" customFormat="1" ht="15.75">
      <c r="A395" s="12"/>
      <c r="B395" s="13"/>
    </row>
    <row r="396" spans="1:2" s="1" customFormat="1" ht="15.75">
      <c r="A396" s="12"/>
      <c r="B396" s="13"/>
    </row>
    <row r="397" spans="1:2" s="1" customFormat="1" ht="15.75">
      <c r="A397" s="12"/>
      <c r="B397" s="13"/>
    </row>
    <row r="398" spans="1:2" s="1" customFormat="1" ht="15.75">
      <c r="A398" s="12"/>
      <c r="B398" s="13"/>
    </row>
    <row r="399" spans="1:2" s="1" customFormat="1" ht="15.75">
      <c r="A399" s="12"/>
      <c r="B399" s="13"/>
    </row>
    <row r="400" spans="1:2" s="1" customFormat="1" ht="15.75">
      <c r="A400" s="12"/>
      <c r="B400" s="13"/>
    </row>
    <row r="401" spans="1:2" s="1" customFormat="1" ht="15.75">
      <c r="A401" s="12"/>
      <c r="B401" s="13"/>
    </row>
    <row r="402" spans="1:2" s="1" customFormat="1" ht="15.75">
      <c r="A402" s="12"/>
      <c r="B402" s="13"/>
    </row>
    <row r="403" spans="1:2" s="1" customFormat="1" ht="15.75">
      <c r="A403" s="12"/>
      <c r="B403" s="13"/>
    </row>
    <row r="404" spans="1:7" s="1" customFormat="1" ht="15.75">
      <c r="A404" s="2"/>
      <c r="B404" s="3"/>
      <c r="C404" s="4"/>
      <c r="D404" s="4"/>
      <c r="E404" s="4"/>
      <c r="F404" s="4"/>
      <c r="G404" s="4"/>
    </row>
    <row r="405" spans="1:7" s="1" customFormat="1" ht="15.75">
      <c r="A405" s="2"/>
      <c r="B405" s="3"/>
      <c r="C405" s="4"/>
      <c r="D405" s="4"/>
      <c r="E405" s="4"/>
      <c r="F405" s="4"/>
      <c r="G405" s="4"/>
    </row>
    <row r="406" spans="1:7" s="1" customFormat="1" ht="15.75">
      <c r="A406" s="2"/>
      <c r="B406" s="3"/>
      <c r="C406" s="4"/>
      <c r="D406" s="4"/>
      <c r="E406" s="4"/>
      <c r="F406" s="4"/>
      <c r="G406" s="4"/>
    </row>
    <row r="407" spans="1:7" s="1" customFormat="1" ht="15.75">
      <c r="A407" s="2"/>
      <c r="B407" s="3"/>
      <c r="C407" s="4"/>
      <c r="D407" s="4"/>
      <c r="E407" s="4"/>
      <c r="F407" s="4"/>
      <c r="G407" s="4"/>
    </row>
    <row r="408" spans="1:7" s="1" customFormat="1" ht="15.75">
      <c r="A408" s="2"/>
      <c r="B408" s="3"/>
      <c r="C408" s="4"/>
      <c r="D408" s="4"/>
      <c r="E408" s="4"/>
      <c r="F408" s="4"/>
      <c r="G408" s="4"/>
    </row>
    <row r="409" spans="1:7" s="1" customFormat="1" ht="15.75">
      <c r="A409" s="2"/>
      <c r="B409" s="3"/>
      <c r="C409" s="4"/>
      <c r="D409" s="4"/>
      <c r="E409" s="4"/>
      <c r="F409" s="4"/>
      <c r="G409" s="4"/>
    </row>
    <row r="410" spans="1:7" s="1" customFormat="1" ht="15.75">
      <c r="A410" s="2"/>
      <c r="B410" s="3"/>
      <c r="C410" s="4"/>
      <c r="D410" s="4"/>
      <c r="E410" s="4"/>
      <c r="F410" s="4"/>
      <c r="G410" s="4"/>
    </row>
    <row r="411" spans="1:7" s="1" customFormat="1" ht="15.75">
      <c r="A411" s="2"/>
      <c r="B411" s="3"/>
      <c r="C411" s="4"/>
      <c r="D411" s="4"/>
      <c r="E411" s="4"/>
      <c r="F411" s="4"/>
      <c r="G411" s="4"/>
    </row>
  </sheetData>
  <sheetProtection/>
  <mergeCells count="20">
    <mergeCell ref="M10:M12"/>
    <mergeCell ref="J10:L10"/>
    <mergeCell ref="J11:J12"/>
    <mergeCell ref="L11:L12"/>
    <mergeCell ref="K11:K12"/>
    <mergeCell ref="H10:H12"/>
    <mergeCell ref="I10:I12"/>
    <mergeCell ref="C10:D10"/>
    <mergeCell ref="D2:G2"/>
    <mergeCell ref="A5:E5"/>
    <mergeCell ref="A6:E6"/>
    <mergeCell ref="C122:D122"/>
    <mergeCell ref="G10:G12"/>
    <mergeCell ref="F10:F12"/>
    <mergeCell ref="C11:C12"/>
    <mergeCell ref="D11:D12"/>
    <mergeCell ref="A14:E14"/>
    <mergeCell ref="B10:B12"/>
    <mergeCell ref="A10:A12"/>
    <mergeCell ref="E10:E12"/>
  </mergeCells>
  <printOptions horizontalCentered="1"/>
  <pageMargins left="0.28" right="0.16" top="0.3937007874015748" bottom="0.3937007874015748" header="0.03937007874015748" footer="0.11811023622047245"/>
  <pageSetup horizontalDpi="600" verticalDpi="600" orientation="landscape" paperSize="9" scale="80" r:id="rId1"/>
  <headerFooter alignWithMargins="0">
    <oddHeader>&amp;C&amp;P</oddHeader>
  </headerFooter>
  <rowBreaks count="1" manualBreakCount="1"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_test_company_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_test_user_</dc:creator>
  <cp:keywords/>
  <dc:description/>
  <cp:lastModifiedBy>User</cp:lastModifiedBy>
  <cp:lastPrinted>2021-05-05T06:39:34Z</cp:lastPrinted>
  <dcterms:created xsi:type="dcterms:W3CDTF">2003-04-10T05:48:49Z</dcterms:created>
  <dcterms:modified xsi:type="dcterms:W3CDTF">2021-05-28T12:09:04Z</dcterms:modified>
  <cp:category/>
  <cp:version/>
  <cp:contentType/>
  <cp:contentStatus/>
</cp:coreProperties>
</file>